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995" windowHeight="7605"/>
  </bookViews>
  <sheets>
    <sheet name="駅伝小学生" sheetId="4" r:id="rId1"/>
    <sheet name="駅伝中学生女子" sheetId="5" r:id="rId2"/>
    <sheet name="駅伝中学生男子" sheetId="6" r:id="rId3"/>
    <sheet name="小学生個人ﾛｰﾄﾞﾚｰｽ" sheetId="7" r:id="rId4"/>
    <sheet name="中学生女子個人ﾛｰﾄﾞﾚｰｽ" sheetId="8" r:id="rId5"/>
    <sheet name="中学生男子個人ﾛｰﾄﾞﾚｰｽ" sheetId="9" r:id="rId6"/>
    <sheet name="Sheet1" sheetId="1" r:id="rId7"/>
    <sheet name="Sheet2" sheetId="2" r:id="rId8"/>
    <sheet name="Sheet3" sheetId="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駅伝小学生!$B$5:$AD$135</definedName>
    <definedName name="_xlnm.Print_Area" localSheetId="1">駅伝中学生女子!$B$5:$AD$135</definedName>
    <definedName name="_xlnm.Print_Area" localSheetId="2">駅伝中学生男子!$B$5:$AD$135</definedName>
    <definedName name="オーダー" localSheetId="1">[1]各種登録!$AT$11:$BE$50</definedName>
    <definedName name="オーダー" localSheetId="2">[2]各種登録!$AT$11:$BE$50</definedName>
    <definedName name="オーダー" localSheetId="3">#REF!</definedName>
    <definedName name="オーダー" localSheetId="4">#REF!</definedName>
    <definedName name="オーダー" localSheetId="5">#REF!</definedName>
    <definedName name="オーダー">[3]各種登録!$AT$11:$BE$50</definedName>
    <definedName name="区間1" localSheetId="1">[1]データ処理!$B$11:$E$50</definedName>
    <definedName name="区間1" localSheetId="2">[2]データ処理!$B$11:$E$50</definedName>
    <definedName name="区間1" localSheetId="3">#REF!</definedName>
    <definedName name="区間1" localSheetId="4">#REF!</definedName>
    <definedName name="区間1" localSheetId="5">#REF!</definedName>
    <definedName name="区間1">[3]データ処理!$B$11:$E$50</definedName>
    <definedName name="区間2" localSheetId="1">[1]データ処理!$G$11:$J$50</definedName>
    <definedName name="区間2" localSheetId="2">[2]データ処理!$G$11:$J$50</definedName>
    <definedName name="区間2" localSheetId="3">#REF!</definedName>
    <definedName name="区間2" localSheetId="4">#REF!</definedName>
    <definedName name="区間2" localSheetId="5">#REF!</definedName>
    <definedName name="区間2">[3]データ処理!$G$11:$J$50</definedName>
    <definedName name="区間3" localSheetId="1">[1]データ処理!$L$11:$O$50</definedName>
    <definedName name="区間3" localSheetId="2">[2]データ処理!$L$11:$O$50</definedName>
    <definedName name="区間3" localSheetId="3">#REF!</definedName>
    <definedName name="区間3" localSheetId="4">#REF!</definedName>
    <definedName name="区間3" localSheetId="5">#REF!</definedName>
    <definedName name="区間3">[3]データ処理!$L$11:$O$50</definedName>
    <definedName name="区間4" localSheetId="1">[1]データ処理!$Q$11:$T$50</definedName>
    <definedName name="区間4" localSheetId="2">[2]データ処理!$Q$11:$T$50</definedName>
    <definedName name="区間4" localSheetId="3">#REF!</definedName>
    <definedName name="区間4" localSheetId="4">#REF!</definedName>
    <definedName name="区間4" localSheetId="5">#REF!</definedName>
    <definedName name="区間4">[3]データ処理!$Q$11:$T$50</definedName>
    <definedName name="区間5" localSheetId="1">[1]データ処理!$V$11:$Y$50</definedName>
    <definedName name="区間5" localSheetId="2">[2]データ処理!$V$11:$Y$50</definedName>
    <definedName name="区間5" localSheetId="3">#REF!</definedName>
    <definedName name="区間5" localSheetId="4">#REF!</definedName>
    <definedName name="区間5" localSheetId="5">#REF!</definedName>
    <definedName name="区間5">[3]データ処理!$V$11:$Y$50</definedName>
    <definedName name="区間6" localSheetId="1">[1]データ処理!$AA$11:$AD$50</definedName>
    <definedName name="区間6" localSheetId="2">[2]データ処理!$AA$11:$AD$50</definedName>
    <definedName name="区間6" localSheetId="3">#REF!</definedName>
    <definedName name="区間6" localSheetId="4">#REF!</definedName>
    <definedName name="区間6" localSheetId="5">#REF!</definedName>
    <definedName name="区間6">[3]データ処理!$AA$11:$AD$50</definedName>
    <definedName name="区間7" localSheetId="1">[1]データ処理!$AF$11:$AI$50</definedName>
    <definedName name="区間7" localSheetId="2">[2]データ処理!$AF$11:$AI$50</definedName>
    <definedName name="区間7" localSheetId="3">#REF!</definedName>
    <definedName name="区間7" localSheetId="4">#REF!</definedName>
    <definedName name="区間7" localSheetId="5">#REF!</definedName>
    <definedName name="区間7">[3]データ処理!$AF$11:$AI$50</definedName>
    <definedName name="区間8" localSheetId="1">[1]データ処理!$AK$11:$AN$50</definedName>
    <definedName name="区間8" localSheetId="2">[2]データ処理!$AK$11:$AN$50</definedName>
    <definedName name="区間8" localSheetId="3">#REF!</definedName>
    <definedName name="区間8" localSheetId="4">#REF!</definedName>
    <definedName name="区間8" localSheetId="5">#REF!</definedName>
    <definedName name="区間8">[3]データ処理!$AK$11:$AN$50</definedName>
    <definedName name="区間データ" localSheetId="1">[1]各種登録!$K$11:$R$19</definedName>
    <definedName name="区間データ" localSheetId="2">[2]各種登録!$K$11:$R$19</definedName>
    <definedName name="区間データ" localSheetId="3">#REF!</definedName>
    <definedName name="区間データ" localSheetId="4">#REF!</definedName>
    <definedName name="区間データ" localSheetId="5">#REF!</definedName>
    <definedName name="区間データ">[3]各種登録!$K$11:$R$19</definedName>
    <definedName name="区間記録1" localSheetId="4">#REF!</definedName>
    <definedName name="区間記録1" localSheetId="5">#REF!</definedName>
    <definedName name="区間記録1">#REF!</definedName>
    <definedName name="区間記録2" localSheetId="1">[1]データ処理!$G$65:$K$104</definedName>
    <definedName name="区間記録2" localSheetId="2">[2]データ処理!$G$65:$K$104</definedName>
    <definedName name="区間記録2" localSheetId="3">#REF!</definedName>
    <definedName name="区間記録2" localSheetId="4">#REF!</definedName>
    <definedName name="区間記録2" localSheetId="5">#REF!</definedName>
    <definedName name="区間記録2">[3]データ処理!$G$65:$K$104</definedName>
    <definedName name="区間記録3" localSheetId="1">[1]データ処理!$L$65:$P$104</definedName>
    <definedName name="区間記録3" localSheetId="2">[2]データ処理!$L$65:$P$104</definedName>
    <definedName name="区間記録3" localSheetId="3">#REF!</definedName>
    <definedName name="区間記録3" localSheetId="4">#REF!</definedName>
    <definedName name="区間記録3" localSheetId="5">#REF!</definedName>
    <definedName name="区間記録3">[3]データ処理!$L$65:$P$104</definedName>
    <definedName name="区間記録4" localSheetId="1">[1]データ処理!$Q$65:$U$104</definedName>
    <definedName name="区間記録4" localSheetId="2">[2]データ処理!$Q$65:$U$104</definedName>
    <definedName name="区間記録4" localSheetId="3">#REF!</definedName>
    <definedName name="区間記録4" localSheetId="4">#REF!</definedName>
    <definedName name="区間記録4" localSheetId="5">#REF!</definedName>
    <definedName name="区間記録4">[3]データ処理!$Q$65:$U$104</definedName>
    <definedName name="区間記録5" localSheetId="1">[1]データ処理!$V$65:$Z$104</definedName>
    <definedName name="区間記録5" localSheetId="2">[2]データ処理!$V$65:$Z$104</definedName>
    <definedName name="区間記録5" localSheetId="3">#REF!</definedName>
    <definedName name="区間記録5" localSheetId="4">#REF!</definedName>
    <definedName name="区間記録5" localSheetId="5">#REF!</definedName>
    <definedName name="区間記録5">[3]データ処理!$V$65:$Z$104</definedName>
    <definedName name="区間記録6" localSheetId="1">[1]データ処理!$AA$65:$AE$104</definedName>
    <definedName name="区間記録6" localSheetId="2">[2]データ処理!$AA$65:$AE$104</definedName>
    <definedName name="区間記録6" localSheetId="3">#REF!</definedName>
    <definedName name="区間記録6" localSheetId="4">#REF!</definedName>
    <definedName name="区間記録6" localSheetId="5">#REF!</definedName>
    <definedName name="区間記録6">[3]データ処理!$AA$65:$AE$104</definedName>
    <definedName name="区間記録7" localSheetId="1">[1]データ処理!$AF$65:$AJ$104</definedName>
    <definedName name="区間記録7" localSheetId="2">[2]データ処理!$AF$65:$AJ$104</definedName>
    <definedName name="区間記録7" localSheetId="3">#REF!</definedName>
    <definedName name="区間記録7" localSheetId="4">#REF!</definedName>
    <definedName name="区間記録7" localSheetId="5">#REF!</definedName>
    <definedName name="区間記録7">[3]データ処理!$AF$65:$AJ$104</definedName>
    <definedName name="区間記録8" localSheetId="1">[1]データ処理!$AK$65:$AO$104</definedName>
    <definedName name="区間記録8" localSheetId="2">[2]データ処理!$AK$65:$AO$104</definedName>
    <definedName name="区間記録8" localSheetId="3">#REF!</definedName>
    <definedName name="区間記録8" localSheetId="4">#REF!</definedName>
    <definedName name="区間記録8" localSheetId="5">#REF!</definedName>
    <definedName name="区間記録8">[3]データ処理!$AK$65:$AO$104</definedName>
    <definedName name="区間順位1" localSheetId="1">[1]データ処理!$B$119:$E$158</definedName>
    <definedName name="区間順位1" localSheetId="2">[2]データ処理!$B$119:$E$158</definedName>
    <definedName name="区間順位1" localSheetId="3">#REF!</definedName>
    <definedName name="区間順位1" localSheetId="4">#REF!</definedName>
    <definedName name="区間順位1" localSheetId="5">#REF!</definedName>
    <definedName name="区間順位1">[3]データ処理!$B$119:$E$158</definedName>
    <definedName name="区間順位2" localSheetId="1">[1]データ処理!$G$119:$J$158</definedName>
    <definedName name="区間順位2" localSheetId="2">[2]データ処理!$G$119:$J$158</definedName>
    <definedName name="区間順位2" localSheetId="3">#REF!</definedName>
    <definedName name="区間順位2" localSheetId="4">#REF!</definedName>
    <definedName name="区間順位2" localSheetId="5">#REF!</definedName>
    <definedName name="区間順位2">[3]データ処理!$G$119:$J$158</definedName>
    <definedName name="区間順位3" localSheetId="1">[1]データ処理!$L$119:$O$158</definedName>
    <definedName name="区間順位3" localSheetId="2">[2]データ処理!$L$119:$O$158</definedName>
    <definedName name="区間順位3" localSheetId="3">#REF!</definedName>
    <definedName name="区間順位3" localSheetId="4">#REF!</definedName>
    <definedName name="区間順位3" localSheetId="5">#REF!</definedName>
    <definedName name="区間順位3">[3]データ処理!$L$119:$O$158</definedName>
    <definedName name="区間順位4" localSheetId="1">[1]データ処理!$Q$119:$T$158</definedName>
    <definedName name="区間順位4" localSheetId="2">[2]データ処理!$Q$119:$T$158</definedName>
    <definedName name="区間順位4" localSheetId="3">#REF!</definedName>
    <definedName name="区間順位4" localSheetId="4">#REF!</definedName>
    <definedName name="区間順位4" localSheetId="5">#REF!</definedName>
    <definedName name="区間順位4">[3]データ処理!$Q$119:$T$158</definedName>
    <definedName name="区間順位5" localSheetId="1">[1]データ処理!$V$119:$Y$158</definedName>
    <definedName name="区間順位5" localSheetId="2">[2]データ処理!$V$119:$Y$158</definedName>
    <definedName name="区間順位5" localSheetId="3">#REF!</definedName>
    <definedName name="区間順位5" localSheetId="4">#REF!</definedName>
    <definedName name="区間順位5" localSheetId="5">#REF!</definedName>
    <definedName name="区間順位5">[3]データ処理!$V$119:$Y$158</definedName>
    <definedName name="区間順位6" localSheetId="1">[1]データ処理!$AA$119:$AD$158</definedName>
    <definedName name="区間順位6" localSheetId="2">[2]データ処理!$AA$119:$AD$158</definedName>
    <definedName name="区間順位6" localSheetId="3">#REF!</definedName>
    <definedName name="区間順位6" localSheetId="4">#REF!</definedName>
    <definedName name="区間順位6" localSheetId="5">#REF!</definedName>
    <definedName name="区間順位6">[3]データ処理!$AA$119:$AD$158</definedName>
    <definedName name="区間順位7" localSheetId="4">#REF!</definedName>
    <definedName name="区間順位7" localSheetId="5">#REF!</definedName>
    <definedName name="区間順位7">#REF!</definedName>
    <definedName name="区間順位8" localSheetId="4">#REF!</definedName>
    <definedName name="区間順位8" localSheetId="5">#REF!</definedName>
    <definedName name="区間順位8">#REF!</definedName>
    <definedName name="出場校" localSheetId="1">[1]各種登録!$B$11:$I$50</definedName>
    <definedName name="出場校" localSheetId="2">[2]各種登録!$B$11:$I$50</definedName>
    <definedName name="出場校" localSheetId="3">#REF!</definedName>
    <definedName name="出場校" localSheetId="4">#REF!</definedName>
    <definedName name="出場校" localSheetId="5">#REF!</definedName>
    <definedName name="出場校">[3]各種登録!$B$11:$I$50</definedName>
    <definedName name="順位変動" localSheetId="1">[1]データ処理!$AP$11:$AZ$50</definedName>
    <definedName name="順位変動" localSheetId="2">[2]データ処理!$AP$11:$BF$50</definedName>
    <definedName name="順位変動" localSheetId="3">#REF!</definedName>
    <definedName name="順位変動" localSheetId="4">#REF!</definedName>
    <definedName name="順位変動" localSheetId="5">#REF!</definedName>
    <definedName name="順位変動">[3]データ処理!$AP$11:$AZ$50</definedName>
    <definedName name="選手学年" localSheetId="1">[1]各種登録!$AG$11:$AR$50</definedName>
    <definedName name="選手学年" localSheetId="2">[2]各種登録!$AG$11:$AR$50</definedName>
    <definedName name="選手学年" localSheetId="3">#REF!</definedName>
    <definedName name="選手学年" localSheetId="4">#REF!</definedName>
    <definedName name="選手学年" localSheetId="5">#REF!</definedName>
    <definedName name="選手学年">[3]各種登録!$AG$11:$AR$50</definedName>
    <definedName name="選手名" localSheetId="1">[1]各種登録!$T$11:$AE$50</definedName>
    <definedName name="選手名" localSheetId="2">[2]各種登録!$T$11:$AE$50</definedName>
    <definedName name="選手名" localSheetId="3">#REF!</definedName>
    <definedName name="選手名" localSheetId="4">#REF!</definedName>
    <definedName name="選手名" localSheetId="5">#REF!</definedName>
    <definedName name="選手名">[3]各種登録!$T$11:$AE$50</definedName>
    <definedName name="躍進" localSheetId="1">[1]データ処理!$AQ$65:$AV$104</definedName>
    <definedName name="躍進" localSheetId="2">[2]データ処理!$AQ$65:$AV$104</definedName>
    <definedName name="躍進" localSheetId="3">#REF!</definedName>
    <definedName name="躍進" localSheetId="4">#REF!</definedName>
    <definedName name="躍進" localSheetId="5">#REF!</definedName>
    <definedName name="躍進">[3]データ処理!$AQ$65:$AV$104</definedName>
  </definedNames>
  <calcPr calcId="145621"/>
</workbook>
</file>

<file path=xl/calcChain.xml><?xml version="1.0" encoding="utf-8"?>
<calcChain xmlns="http://schemas.openxmlformats.org/spreadsheetml/2006/main">
  <c r="H46" i="9" l="1"/>
  <c r="F46" i="9"/>
  <c r="C46" i="9"/>
  <c r="E46" i="9" s="1"/>
  <c r="H45" i="9"/>
  <c r="F45" i="9"/>
  <c r="D45" i="9"/>
  <c r="C45" i="9"/>
  <c r="E45" i="9" s="1"/>
  <c r="H44" i="9"/>
  <c r="F44" i="9"/>
  <c r="E44" i="9"/>
  <c r="D44" i="9"/>
  <c r="C44" i="9"/>
  <c r="H43" i="9"/>
  <c r="F43" i="9"/>
  <c r="E43" i="9"/>
  <c r="D43" i="9"/>
  <c r="C43" i="9"/>
  <c r="H42" i="9"/>
  <c r="F42" i="9"/>
  <c r="C42" i="9"/>
  <c r="E42" i="9" s="1"/>
  <c r="H41" i="9"/>
  <c r="F41" i="9"/>
  <c r="D41" i="9"/>
  <c r="C41" i="9"/>
  <c r="E41" i="9" s="1"/>
  <c r="H40" i="9"/>
  <c r="F40" i="9"/>
  <c r="E40" i="9"/>
  <c r="D40" i="9"/>
  <c r="C40" i="9"/>
  <c r="H39" i="9"/>
  <c r="F39" i="9"/>
  <c r="E39" i="9"/>
  <c r="D39" i="9"/>
  <c r="C39" i="9"/>
  <c r="H38" i="9"/>
  <c r="F38" i="9"/>
  <c r="C38" i="9"/>
  <c r="E38" i="9" s="1"/>
  <c r="H37" i="9"/>
  <c r="F37" i="9"/>
  <c r="D37" i="9"/>
  <c r="C37" i="9"/>
  <c r="E37" i="9" s="1"/>
  <c r="H36" i="9"/>
  <c r="F36" i="9"/>
  <c r="E36" i="9"/>
  <c r="D36" i="9"/>
  <c r="C36" i="9"/>
  <c r="H35" i="9"/>
  <c r="F35" i="9"/>
  <c r="E35" i="9"/>
  <c r="D35" i="9"/>
  <c r="C35" i="9"/>
  <c r="H34" i="9"/>
  <c r="F34" i="9"/>
  <c r="C34" i="9"/>
  <c r="E34" i="9" s="1"/>
  <c r="H33" i="9"/>
  <c r="F33" i="9"/>
  <c r="C33" i="9"/>
  <c r="D33" i="9" s="1"/>
  <c r="H32" i="9"/>
  <c r="F32" i="9"/>
  <c r="E32" i="9"/>
  <c r="D32" i="9"/>
  <c r="C32" i="9"/>
  <c r="H31" i="9"/>
  <c r="F31" i="9"/>
  <c r="E31" i="9"/>
  <c r="D31" i="9"/>
  <c r="C31" i="9"/>
  <c r="H30" i="9"/>
  <c r="F30" i="9"/>
  <c r="C30" i="9"/>
  <c r="E30" i="9" s="1"/>
  <c r="H29" i="9"/>
  <c r="F29" i="9"/>
  <c r="C29" i="9"/>
  <c r="D29" i="9" s="1"/>
  <c r="H28" i="9"/>
  <c r="F28" i="9"/>
  <c r="E28" i="9"/>
  <c r="D28" i="9"/>
  <c r="C28" i="9"/>
  <c r="H27" i="9"/>
  <c r="F27" i="9"/>
  <c r="E27" i="9"/>
  <c r="D27" i="9"/>
  <c r="C27" i="9"/>
  <c r="H26" i="9"/>
  <c r="F26" i="9"/>
  <c r="C26" i="9"/>
  <c r="E26" i="9" s="1"/>
  <c r="H25" i="9"/>
  <c r="F25" i="9"/>
  <c r="C25" i="9"/>
  <c r="D25" i="9" s="1"/>
  <c r="H24" i="9"/>
  <c r="F24" i="9"/>
  <c r="E24" i="9"/>
  <c r="D24" i="9"/>
  <c r="C24" i="9"/>
  <c r="H23" i="9"/>
  <c r="F23" i="9"/>
  <c r="E23" i="9"/>
  <c r="D23" i="9"/>
  <c r="C23" i="9"/>
  <c r="H22" i="9"/>
  <c r="F22" i="9"/>
  <c r="C22" i="9"/>
  <c r="E22" i="9" s="1"/>
  <c r="H21" i="9"/>
  <c r="F21" i="9"/>
  <c r="C21" i="9"/>
  <c r="D21" i="9" s="1"/>
  <c r="H20" i="9"/>
  <c r="F20" i="9"/>
  <c r="E20" i="9"/>
  <c r="D20" i="9"/>
  <c r="C20" i="9"/>
  <c r="H19" i="9"/>
  <c r="F19" i="9"/>
  <c r="E19" i="9"/>
  <c r="D19" i="9"/>
  <c r="C19" i="9"/>
  <c r="H18" i="9"/>
  <c r="F18" i="9"/>
  <c r="C18" i="9"/>
  <c r="E18" i="9" s="1"/>
  <c r="H17" i="9"/>
  <c r="F17" i="9"/>
  <c r="C17" i="9"/>
  <c r="D17" i="9" s="1"/>
  <c r="H16" i="9"/>
  <c r="F16" i="9"/>
  <c r="E16" i="9"/>
  <c r="D16" i="9"/>
  <c r="C16" i="9"/>
  <c r="H15" i="9"/>
  <c r="F15" i="9"/>
  <c r="E15" i="9"/>
  <c r="D15" i="9"/>
  <c r="C15" i="9"/>
  <c r="H14" i="9"/>
  <c r="F14" i="9"/>
  <c r="C14" i="9"/>
  <c r="E14" i="9" s="1"/>
  <c r="H13" i="9"/>
  <c r="F13" i="9"/>
  <c r="C13" i="9"/>
  <c r="D13" i="9" s="1"/>
  <c r="H12" i="9"/>
  <c r="F12" i="9"/>
  <c r="E12" i="9"/>
  <c r="D12" i="9"/>
  <c r="C12" i="9"/>
  <c r="H11" i="9"/>
  <c r="F11" i="9"/>
  <c r="E11" i="9"/>
  <c r="D11" i="9"/>
  <c r="C11" i="9"/>
  <c r="H10" i="9"/>
  <c r="F10" i="9"/>
  <c r="C10" i="9"/>
  <c r="E10" i="9" s="1"/>
  <c r="H9" i="9"/>
  <c r="F9" i="9"/>
  <c r="C9" i="9"/>
  <c r="D9" i="9" s="1"/>
  <c r="H8" i="9"/>
  <c r="F8" i="9"/>
  <c r="E8" i="9"/>
  <c r="D8" i="9"/>
  <c r="C8" i="9"/>
  <c r="H7" i="9"/>
  <c r="F7" i="9"/>
  <c r="E7" i="9"/>
  <c r="D7" i="9"/>
  <c r="C7" i="9"/>
  <c r="F3" i="9"/>
  <c r="H46" i="8"/>
  <c r="F46" i="8"/>
  <c r="C46" i="8"/>
  <c r="E46" i="8" s="1"/>
  <c r="H45" i="8"/>
  <c r="F45" i="8"/>
  <c r="D45" i="8"/>
  <c r="C45" i="8"/>
  <c r="E45" i="8" s="1"/>
  <c r="H44" i="8"/>
  <c r="F44" i="8"/>
  <c r="E44" i="8"/>
  <c r="D44" i="8"/>
  <c r="C44" i="8"/>
  <c r="H43" i="8"/>
  <c r="F43" i="8"/>
  <c r="E43" i="8"/>
  <c r="D43" i="8"/>
  <c r="C43" i="8"/>
  <c r="H42" i="8"/>
  <c r="F42" i="8"/>
  <c r="C42" i="8"/>
  <c r="E42" i="8" s="1"/>
  <c r="H41" i="8"/>
  <c r="F41" i="8"/>
  <c r="D41" i="8"/>
  <c r="C41" i="8"/>
  <c r="E41" i="8" s="1"/>
  <c r="H40" i="8"/>
  <c r="F40" i="8"/>
  <c r="E40" i="8"/>
  <c r="D40" i="8"/>
  <c r="C40" i="8"/>
  <c r="H39" i="8"/>
  <c r="F39" i="8"/>
  <c r="E39" i="8"/>
  <c r="D39" i="8"/>
  <c r="C39" i="8"/>
  <c r="H38" i="8"/>
  <c r="F38" i="8"/>
  <c r="C38" i="8"/>
  <c r="E38" i="8" s="1"/>
  <c r="H37" i="8"/>
  <c r="F37" i="8"/>
  <c r="C37" i="8"/>
  <c r="D37" i="8" s="1"/>
  <c r="H36" i="8"/>
  <c r="F36" i="8"/>
  <c r="E36" i="8"/>
  <c r="D36" i="8"/>
  <c r="C36" i="8"/>
  <c r="H35" i="8"/>
  <c r="F35" i="8"/>
  <c r="E35" i="8"/>
  <c r="D35" i="8"/>
  <c r="C35" i="8"/>
  <c r="H34" i="8"/>
  <c r="F34" i="8"/>
  <c r="C34" i="8"/>
  <c r="E34" i="8" s="1"/>
  <c r="H33" i="8"/>
  <c r="F33" i="8"/>
  <c r="C33" i="8"/>
  <c r="D33" i="8" s="1"/>
  <c r="H32" i="8"/>
  <c r="F32" i="8"/>
  <c r="E32" i="8"/>
  <c r="D32" i="8"/>
  <c r="C32" i="8"/>
  <c r="H31" i="8"/>
  <c r="F31" i="8"/>
  <c r="E31" i="8"/>
  <c r="D31" i="8"/>
  <c r="C31" i="8"/>
  <c r="H30" i="8"/>
  <c r="F30" i="8"/>
  <c r="C30" i="8"/>
  <c r="E30" i="8" s="1"/>
  <c r="H29" i="8"/>
  <c r="F29" i="8"/>
  <c r="C29" i="8"/>
  <c r="D29" i="8" s="1"/>
  <c r="H28" i="8"/>
  <c r="F28" i="8"/>
  <c r="E28" i="8"/>
  <c r="D28" i="8"/>
  <c r="C28" i="8"/>
  <c r="H27" i="8"/>
  <c r="F27" i="8"/>
  <c r="E27" i="8"/>
  <c r="D27" i="8"/>
  <c r="C27" i="8"/>
  <c r="H26" i="8"/>
  <c r="F26" i="8"/>
  <c r="C26" i="8"/>
  <c r="E26" i="8" s="1"/>
  <c r="H25" i="8"/>
  <c r="F25" i="8"/>
  <c r="C25" i="8"/>
  <c r="D25" i="8" s="1"/>
  <c r="H24" i="8"/>
  <c r="F24" i="8"/>
  <c r="E24" i="8"/>
  <c r="D24" i="8"/>
  <c r="C24" i="8"/>
  <c r="H23" i="8"/>
  <c r="F23" i="8"/>
  <c r="E23" i="8"/>
  <c r="D23" i="8"/>
  <c r="C23" i="8"/>
  <c r="H22" i="8"/>
  <c r="F22" i="8"/>
  <c r="C22" i="8"/>
  <c r="E22" i="8" s="1"/>
  <c r="H21" i="8"/>
  <c r="F21" i="8"/>
  <c r="C21" i="8"/>
  <c r="D21" i="8" s="1"/>
  <c r="H20" i="8"/>
  <c r="F20" i="8"/>
  <c r="E20" i="8"/>
  <c r="D20" i="8"/>
  <c r="C20" i="8"/>
  <c r="H19" i="8"/>
  <c r="F19" i="8"/>
  <c r="E19" i="8"/>
  <c r="D19" i="8"/>
  <c r="C19" i="8"/>
  <c r="H18" i="8"/>
  <c r="F18" i="8"/>
  <c r="C18" i="8"/>
  <c r="E18" i="8" s="1"/>
  <c r="H17" i="8"/>
  <c r="F17" i="8"/>
  <c r="C17" i="8"/>
  <c r="D17" i="8" s="1"/>
  <c r="H16" i="8"/>
  <c r="F16" i="8"/>
  <c r="E16" i="8"/>
  <c r="D16" i="8"/>
  <c r="C16" i="8"/>
  <c r="H15" i="8"/>
  <c r="F15" i="8"/>
  <c r="E15" i="8"/>
  <c r="D15" i="8"/>
  <c r="C15" i="8"/>
  <c r="H14" i="8"/>
  <c r="F14" i="8"/>
  <c r="C14" i="8"/>
  <c r="E14" i="8" s="1"/>
  <c r="H13" i="8"/>
  <c r="F13" i="8"/>
  <c r="C13" i="8"/>
  <c r="D13" i="8" s="1"/>
  <c r="H12" i="8"/>
  <c r="F12" i="8"/>
  <c r="E12" i="8"/>
  <c r="D12" i="8"/>
  <c r="C12" i="8"/>
  <c r="H11" i="8"/>
  <c r="F11" i="8"/>
  <c r="E11" i="8"/>
  <c r="D11" i="8"/>
  <c r="C11" i="8"/>
  <c r="H10" i="8"/>
  <c r="F10" i="8"/>
  <c r="C10" i="8"/>
  <c r="E10" i="8" s="1"/>
  <c r="H9" i="8"/>
  <c r="F9" i="8"/>
  <c r="C9" i="8"/>
  <c r="D9" i="8" s="1"/>
  <c r="H8" i="8"/>
  <c r="F8" i="8"/>
  <c r="E8" i="8"/>
  <c r="D8" i="8"/>
  <c r="C8" i="8"/>
  <c r="H7" i="8"/>
  <c r="F7" i="8"/>
  <c r="E7" i="8"/>
  <c r="D7" i="8"/>
  <c r="C7" i="8"/>
  <c r="F3" i="8"/>
  <c r="H56" i="7"/>
  <c r="F56" i="7"/>
  <c r="C56" i="7"/>
  <c r="E56" i="7" s="1"/>
  <c r="H55" i="7"/>
  <c r="F55" i="7"/>
  <c r="D55" i="7"/>
  <c r="C55" i="7"/>
  <c r="E55" i="7" s="1"/>
  <c r="H54" i="7"/>
  <c r="F54" i="7"/>
  <c r="E54" i="7"/>
  <c r="D54" i="7"/>
  <c r="C54" i="7"/>
  <c r="H53" i="7"/>
  <c r="F53" i="7"/>
  <c r="E53" i="7"/>
  <c r="D53" i="7"/>
  <c r="C53" i="7"/>
  <c r="H52" i="7"/>
  <c r="F52" i="7"/>
  <c r="C52" i="7"/>
  <c r="E52" i="7" s="1"/>
  <c r="H51" i="7"/>
  <c r="F51" i="7"/>
  <c r="D51" i="7"/>
  <c r="C51" i="7"/>
  <c r="E51" i="7" s="1"/>
  <c r="H50" i="7"/>
  <c r="F50" i="7"/>
  <c r="E50" i="7"/>
  <c r="D50" i="7"/>
  <c r="C50" i="7"/>
  <c r="H49" i="7"/>
  <c r="F49" i="7"/>
  <c r="E49" i="7"/>
  <c r="D49" i="7"/>
  <c r="C49" i="7"/>
  <c r="H48" i="7"/>
  <c r="F48" i="7"/>
  <c r="C48" i="7"/>
  <c r="E48" i="7" s="1"/>
  <c r="H47" i="7"/>
  <c r="F47" i="7"/>
  <c r="D47" i="7"/>
  <c r="C47" i="7"/>
  <c r="E47" i="7" s="1"/>
  <c r="H46" i="7"/>
  <c r="F46" i="7"/>
  <c r="E46" i="7"/>
  <c r="D46" i="7"/>
  <c r="C46" i="7"/>
  <c r="H45" i="7"/>
  <c r="F45" i="7"/>
  <c r="E45" i="7"/>
  <c r="D45" i="7"/>
  <c r="C45" i="7"/>
  <c r="H44" i="7"/>
  <c r="F44" i="7"/>
  <c r="E44" i="7"/>
  <c r="C44" i="7"/>
  <c r="D44" i="7" s="1"/>
  <c r="H43" i="7"/>
  <c r="F43" i="7"/>
  <c r="C43" i="7"/>
  <c r="D43" i="7" s="1"/>
  <c r="H42" i="7"/>
  <c r="F42" i="7"/>
  <c r="D42" i="7"/>
  <c r="C42" i="7"/>
  <c r="E42" i="7" s="1"/>
  <c r="H41" i="7"/>
  <c r="F41" i="7"/>
  <c r="E41" i="7"/>
  <c r="D41" i="7"/>
  <c r="C41" i="7"/>
  <c r="H40" i="7"/>
  <c r="F40" i="7"/>
  <c r="E40" i="7"/>
  <c r="C40" i="7"/>
  <c r="D40" i="7" s="1"/>
  <c r="H39" i="7"/>
  <c r="F39" i="7"/>
  <c r="C39" i="7"/>
  <c r="D39" i="7" s="1"/>
  <c r="H38" i="7"/>
  <c r="F38" i="7"/>
  <c r="D38" i="7"/>
  <c r="C38" i="7"/>
  <c r="E38" i="7" s="1"/>
  <c r="H37" i="7"/>
  <c r="F37" i="7"/>
  <c r="E37" i="7"/>
  <c r="D37" i="7"/>
  <c r="C37" i="7"/>
  <c r="H36" i="7"/>
  <c r="F36" i="7"/>
  <c r="E36" i="7"/>
  <c r="C36" i="7"/>
  <c r="D36" i="7" s="1"/>
  <c r="H35" i="7"/>
  <c r="F35" i="7"/>
  <c r="C35" i="7"/>
  <c r="D35" i="7" s="1"/>
  <c r="H34" i="7"/>
  <c r="F34" i="7"/>
  <c r="D34" i="7"/>
  <c r="C34" i="7"/>
  <c r="E34" i="7" s="1"/>
  <c r="H33" i="7"/>
  <c r="F33" i="7"/>
  <c r="E33" i="7"/>
  <c r="D33" i="7"/>
  <c r="C33" i="7"/>
  <c r="H32" i="7"/>
  <c r="F32" i="7"/>
  <c r="E32" i="7"/>
  <c r="C32" i="7"/>
  <c r="D32" i="7" s="1"/>
  <c r="H31" i="7"/>
  <c r="F31" i="7"/>
  <c r="C31" i="7"/>
  <c r="D31" i="7" s="1"/>
  <c r="H30" i="7"/>
  <c r="F30" i="7"/>
  <c r="D30" i="7"/>
  <c r="C30" i="7"/>
  <c r="E30" i="7" s="1"/>
  <c r="H29" i="7"/>
  <c r="F29" i="7"/>
  <c r="E29" i="7"/>
  <c r="D29" i="7"/>
  <c r="C29" i="7"/>
  <c r="H28" i="7"/>
  <c r="F28" i="7"/>
  <c r="E28" i="7"/>
  <c r="C28" i="7"/>
  <c r="D28" i="7" s="1"/>
  <c r="H27" i="7"/>
  <c r="F27" i="7"/>
  <c r="C27" i="7"/>
  <c r="D27" i="7" s="1"/>
  <c r="H26" i="7"/>
  <c r="F26" i="7"/>
  <c r="D26" i="7"/>
  <c r="C26" i="7"/>
  <c r="E26" i="7" s="1"/>
  <c r="H25" i="7"/>
  <c r="F25" i="7"/>
  <c r="E25" i="7"/>
  <c r="D25" i="7"/>
  <c r="C25" i="7"/>
  <c r="H24" i="7"/>
  <c r="F24" i="7"/>
  <c r="E24" i="7"/>
  <c r="C24" i="7"/>
  <c r="D24" i="7" s="1"/>
  <c r="H23" i="7"/>
  <c r="F23" i="7"/>
  <c r="C23" i="7"/>
  <c r="D23" i="7" s="1"/>
  <c r="H22" i="7"/>
  <c r="F22" i="7"/>
  <c r="D22" i="7"/>
  <c r="C22" i="7"/>
  <c r="E22" i="7" s="1"/>
  <c r="H21" i="7"/>
  <c r="F21" i="7"/>
  <c r="E21" i="7"/>
  <c r="D21" i="7"/>
  <c r="C21" i="7"/>
  <c r="H20" i="7"/>
  <c r="F20" i="7"/>
  <c r="E20" i="7"/>
  <c r="C20" i="7"/>
  <c r="D20" i="7" s="1"/>
  <c r="H19" i="7"/>
  <c r="F19" i="7"/>
  <c r="C19" i="7"/>
  <c r="D19" i="7" s="1"/>
  <c r="H18" i="7"/>
  <c r="F18" i="7"/>
  <c r="C18" i="7"/>
  <c r="E18" i="7" s="1"/>
  <c r="H17" i="7"/>
  <c r="F17" i="7"/>
  <c r="E17" i="7"/>
  <c r="D17" i="7"/>
  <c r="C17" i="7"/>
  <c r="H16" i="7"/>
  <c r="F16" i="7"/>
  <c r="E16" i="7"/>
  <c r="C16" i="7"/>
  <c r="D16" i="7" s="1"/>
  <c r="H15" i="7"/>
  <c r="F15" i="7"/>
  <c r="C15" i="7"/>
  <c r="D15" i="7" s="1"/>
  <c r="H14" i="7"/>
  <c r="F14" i="7"/>
  <c r="C14" i="7"/>
  <c r="E14" i="7" s="1"/>
  <c r="H13" i="7"/>
  <c r="F13" i="7"/>
  <c r="E13" i="7"/>
  <c r="D13" i="7"/>
  <c r="C13" i="7"/>
  <c r="H12" i="7"/>
  <c r="F12" i="7"/>
  <c r="E12" i="7"/>
  <c r="C12" i="7"/>
  <c r="D12" i="7" s="1"/>
  <c r="H11" i="7"/>
  <c r="F11" i="7"/>
  <c r="C11" i="7"/>
  <c r="D11" i="7" s="1"/>
  <c r="H10" i="7"/>
  <c r="F10" i="7"/>
  <c r="C10" i="7"/>
  <c r="E10" i="7" s="1"/>
  <c r="H9" i="7"/>
  <c r="F9" i="7"/>
  <c r="E9" i="7"/>
  <c r="D9" i="7"/>
  <c r="C9" i="7"/>
  <c r="H8" i="7"/>
  <c r="F8" i="7"/>
  <c r="E8" i="7"/>
  <c r="C8" i="7"/>
  <c r="D8" i="7" s="1"/>
  <c r="H7" i="7"/>
  <c r="F7" i="7"/>
  <c r="C7" i="7"/>
  <c r="D7" i="7" s="1"/>
  <c r="F3" i="7"/>
  <c r="Z135" i="6"/>
  <c r="W135" i="6"/>
  <c r="T135" i="6"/>
  <c r="Q135" i="6"/>
  <c r="N135" i="6"/>
  <c r="K135" i="6"/>
  <c r="H135" i="6"/>
  <c r="E135" i="6"/>
  <c r="AA134" i="6"/>
  <c r="X134" i="6"/>
  <c r="U134" i="6"/>
  <c r="T134" i="6"/>
  <c r="R134" i="6"/>
  <c r="O134" i="6"/>
  <c r="L134" i="6"/>
  <c r="I134" i="6"/>
  <c r="F134" i="6"/>
  <c r="AB133" i="6"/>
  <c r="Z133" i="6"/>
  <c r="Y133" i="6"/>
  <c r="W133" i="6"/>
  <c r="V133" i="6"/>
  <c r="T133" i="6"/>
  <c r="S133" i="6"/>
  <c r="Q133" i="6"/>
  <c r="P133" i="6"/>
  <c r="N133" i="6"/>
  <c r="M133" i="6"/>
  <c r="K133" i="6"/>
  <c r="J133" i="6"/>
  <c r="H133" i="6"/>
  <c r="G133" i="6"/>
  <c r="E133" i="6"/>
  <c r="AA132" i="6"/>
  <c r="X132" i="6"/>
  <c r="U132" i="6"/>
  <c r="R132" i="6"/>
  <c r="Q132" i="6"/>
  <c r="Q134" i="6" s="1"/>
  <c r="O132" i="6"/>
  <c r="N132" i="6"/>
  <c r="N134" i="6" s="1"/>
  <c r="L132" i="6"/>
  <c r="K132" i="6"/>
  <c r="K134" i="6" s="1"/>
  <c r="I132" i="6"/>
  <c r="H132" i="6"/>
  <c r="H134" i="6" s="1"/>
  <c r="F132" i="6"/>
  <c r="E132" i="6"/>
  <c r="E134" i="6" s="1"/>
  <c r="AB131" i="6"/>
  <c r="Z131" i="6"/>
  <c r="Y131" i="6"/>
  <c r="W131" i="6"/>
  <c r="V131" i="6"/>
  <c r="T131" i="6"/>
  <c r="S131" i="6"/>
  <c r="Q131" i="6"/>
  <c r="P131" i="6"/>
  <c r="N131" i="6"/>
  <c r="M131" i="6"/>
  <c r="K131" i="6"/>
  <c r="J131" i="6"/>
  <c r="H131" i="6"/>
  <c r="G131" i="6"/>
  <c r="E131" i="6"/>
  <c r="U128" i="6"/>
  <c r="AC128" i="6" s="1"/>
  <c r="C127" i="6"/>
  <c r="D128" i="6" s="1"/>
  <c r="C124" i="6"/>
  <c r="X126" i="6" s="1"/>
  <c r="C121" i="6"/>
  <c r="V121" i="6" s="1"/>
  <c r="Q119" i="6"/>
  <c r="C118" i="6"/>
  <c r="AA120" i="6" s="1"/>
  <c r="C115" i="6"/>
  <c r="AA117" i="6" s="1"/>
  <c r="AA114" i="6"/>
  <c r="L114" i="6"/>
  <c r="K113" i="6"/>
  <c r="S112" i="6"/>
  <c r="E112" i="6"/>
  <c r="C112" i="6"/>
  <c r="AC114" i="6" s="1"/>
  <c r="C109" i="6"/>
  <c r="E111" i="6" s="1"/>
  <c r="C106" i="6"/>
  <c r="W107" i="6" s="1"/>
  <c r="N103" i="6"/>
  <c r="C103" i="6"/>
  <c r="Q105" i="6" s="1"/>
  <c r="C100" i="6"/>
  <c r="Q101" i="6" s="1"/>
  <c r="I99" i="6"/>
  <c r="Q97" i="6"/>
  <c r="C97" i="6"/>
  <c r="X98" i="6" s="1"/>
  <c r="C94" i="6"/>
  <c r="D96" i="6" s="1"/>
  <c r="C91" i="6"/>
  <c r="I93" i="6" s="1"/>
  <c r="C88" i="6"/>
  <c r="I90" i="6" s="1"/>
  <c r="C85" i="6"/>
  <c r="Q86" i="6" s="1"/>
  <c r="K84" i="6"/>
  <c r="H83" i="6"/>
  <c r="H82" i="6"/>
  <c r="C82" i="6"/>
  <c r="X84" i="6" s="1"/>
  <c r="C79" i="6"/>
  <c r="X81" i="6" s="1"/>
  <c r="C76" i="6"/>
  <c r="X78" i="6" s="1"/>
  <c r="C73" i="6"/>
  <c r="X75" i="6" s="1"/>
  <c r="C70" i="6"/>
  <c r="AA72" i="6" s="1"/>
  <c r="L69" i="6"/>
  <c r="P67" i="6"/>
  <c r="C67" i="6"/>
  <c r="F69" i="6" s="1"/>
  <c r="AD66" i="6"/>
  <c r="L65" i="6"/>
  <c r="G64" i="6"/>
  <c r="C64" i="6"/>
  <c r="T66" i="6" s="1"/>
  <c r="X63" i="6"/>
  <c r="D61" i="6"/>
  <c r="C61" i="6"/>
  <c r="I62" i="6" s="1"/>
  <c r="C58" i="6"/>
  <c r="U59" i="6" s="1"/>
  <c r="AC59" i="6" s="1"/>
  <c r="C55" i="6"/>
  <c r="AC57" i="6" s="1"/>
  <c r="C52" i="6"/>
  <c r="AC54" i="6" s="1"/>
  <c r="C49" i="6"/>
  <c r="O50" i="6" s="1"/>
  <c r="C46" i="6"/>
  <c r="AC48" i="6" s="1"/>
  <c r="C43" i="6"/>
  <c r="L45" i="6" s="1"/>
  <c r="J40" i="6"/>
  <c r="C40" i="6"/>
  <c r="X41" i="6" s="1"/>
  <c r="C37" i="6"/>
  <c r="AC39" i="6" s="1"/>
  <c r="C34" i="6"/>
  <c r="AA36" i="6" s="1"/>
  <c r="C31" i="6"/>
  <c r="AC33" i="6" s="1"/>
  <c r="AB28" i="6"/>
  <c r="C28" i="6"/>
  <c r="AC30" i="6" s="1"/>
  <c r="C25" i="6"/>
  <c r="AC27" i="6" s="1"/>
  <c r="N24" i="6"/>
  <c r="L23" i="6"/>
  <c r="G22" i="6"/>
  <c r="C22" i="6"/>
  <c r="U24" i="6" s="1"/>
  <c r="C19" i="6"/>
  <c r="AC21" i="6" s="1"/>
  <c r="R18" i="6"/>
  <c r="H18" i="6"/>
  <c r="Y16" i="6"/>
  <c r="P16" i="6"/>
  <c r="D16" i="6"/>
  <c r="C16" i="6"/>
  <c r="X18" i="6" s="1"/>
  <c r="C13" i="6"/>
  <c r="AC15" i="6" s="1"/>
  <c r="C10" i="6"/>
  <c r="X12" i="6" s="1"/>
  <c r="U9" i="6"/>
  <c r="T9" i="6"/>
  <c r="R9" i="6"/>
  <c r="Q9" i="6"/>
  <c r="O9" i="6"/>
  <c r="N9" i="6"/>
  <c r="L9" i="6"/>
  <c r="K9" i="6"/>
  <c r="I9" i="6"/>
  <c r="H9" i="6"/>
  <c r="F9" i="6"/>
  <c r="E9" i="6"/>
  <c r="V8" i="6"/>
  <c r="T8" i="6"/>
  <c r="S8" i="6"/>
  <c r="Q8" i="6"/>
  <c r="P8" i="6"/>
  <c r="N8" i="6"/>
  <c r="M8" i="6"/>
  <c r="K8" i="6"/>
  <c r="J8" i="6"/>
  <c r="H8" i="6"/>
  <c r="G8" i="6"/>
  <c r="E8" i="6"/>
  <c r="AB7" i="6"/>
  <c r="Z7" i="6"/>
  <c r="Y7" i="6"/>
  <c r="W7" i="6"/>
  <c r="V7" i="6"/>
  <c r="T7" i="6"/>
  <c r="S7" i="6"/>
  <c r="Q7" i="6"/>
  <c r="P7" i="6"/>
  <c r="N7" i="6"/>
  <c r="M7" i="6"/>
  <c r="K7" i="6"/>
  <c r="J7" i="6"/>
  <c r="H7" i="6"/>
  <c r="G7" i="6"/>
  <c r="E7" i="6"/>
  <c r="B5" i="6"/>
  <c r="Z135" i="5"/>
  <c r="W135" i="5"/>
  <c r="T135" i="5"/>
  <c r="Q135" i="5"/>
  <c r="N135" i="5"/>
  <c r="K135" i="5"/>
  <c r="H135" i="5"/>
  <c r="E135" i="5"/>
  <c r="AA134" i="5"/>
  <c r="X134" i="5"/>
  <c r="U134" i="5"/>
  <c r="T134" i="5"/>
  <c r="R134" i="5"/>
  <c r="O134" i="5"/>
  <c r="L134" i="5"/>
  <c r="I134" i="5"/>
  <c r="F134" i="5"/>
  <c r="AB133" i="5"/>
  <c r="Z133" i="5"/>
  <c r="Y133" i="5"/>
  <c r="W133" i="5"/>
  <c r="V133" i="5"/>
  <c r="T133" i="5"/>
  <c r="S133" i="5"/>
  <c r="Q133" i="5"/>
  <c r="P133" i="5"/>
  <c r="N133" i="5"/>
  <c r="M133" i="5"/>
  <c r="K133" i="5"/>
  <c r="J133" i="5"/>
  <c r="H133" i="5"/>
  <c r="G133" i="5"/>
  <c r="E133" i="5"/>
  <c r="AA132" i="5"/>
  <c r="X132" i="5"/>
  <c r="U132" i="5"/>
  <c r="R132" i="5"/>
  <c r="Q132" i="5"/>
  <c r="Q134" i="5" s="1"/>
  <c r="O132" i="5"/>
  <c r="N132" i="5"/>
  <c r="N134" i="5" s="1"/>
  <c r="L132" i="5"/>
  <c r="K132" i="5"/>
  <c r="K134" i="5" s="1"/>
  <c r="I132" i="5"/>
  <c r="H132" i="5"/>
  <c r="H134" i="5" s="1"/>
  <c r="F132" i="5"/>
  <c r="E132" i="5"/>
  <c r="E134" i="5" s="1"/>
  <c r="AB131" i="5"/>
  <c r="Z131" i="5"/>
  <c r="Y131" i="5"/>
  <c r="W131" i="5"/>
  <c r="V131" i="5"/>
  <c r="T131" i="5"/>
  <c r="S131" i="5"/>
  <c r="Q131" i="5"/>
  <c r="P131" i="5"/>
  <c r="N131" i="5"/>
  <c r="M131" i="5"/>
  <c r="K131" i="5"/>
  <c r="J131" i="5"/>
  <c r="H131" i="5"/>
  <c r="G131" i="5"/>
  <c r="E131" i="5"/>
  <c r="C127" i="5"/>
  <c r="T128" i="5" s="1"/>
  <c r="X126" i="5"/>
  <c r="I126" i="5"/>
  <c r="AC124" i="5"/>
  <c r="P124" i="5"/>
  <c r="D124" i="5"/>
  <c r="C124" i="5"/>
  <c r="T126" i="5" s="1"/>
  <c r="C121" i="5"/>
  <c r="AA123" i="5" s="1"/>
  <c r="C118" i="5"/>
  <c r="AC120" i="5" s="1"/>
  <c r="C115" i="5"/>
  <c r="Q117" i="5" s="1"/>
  <c r="C112" i="5"/>
  <c r="U114" i="5" s="1"/>
  <c r="C109" i="5"/>
  <c r="N110" i="5" s="1"/>
  <c r="C106" i="5"/>
  <c r="X108" i="5" s="1"/>
  <c r="V103" i="5"/>
  <c r="C103" i="5"/>
  <c r="AC105" i="5" s="1"/>
  <c r="C100" i="5"/>
  <c r="AC102" i="5" s="1"/>
  <c r="C97" i="5"/>
  <c r="AD99" i="5" s="1"/>
  <c r="H96" i="5"/>
  <c r="E94" i="5"/>
  <c r="C94" i="5"/>
  <c r="X96" i="5" s="1"/>
  <c r="C91" i="5"/>
  <c r="C88" i="5"/>
  <c r="X90" i="5" s="1"/>
  <c r="C85" i="5"/>
  <c r="R86" i="5" s="1"/>
  <c r="AC86" i="5" s="1"/>
  <c r="C82" i="5"/>
  <c r="X84" i="5" s="1"/>
  <c r="U81" i="5"/>
  <c r="H80" i="5"/>
  <c r="P79" i="5"/>
  <c r="E79" i="5"/>
  <c r="C79" i="5"/>
  <c r="AC81" i="5" s="1"/>
  <c r="L78" i="5"/>
  <c r="C76" i="5"/>
  <c r="H75" i="5"/>
  <c r="C73" i="5"/>
  <c r="C70" i="5"/>
  <c r="Z72" i="5" s="1"/>
  <c r="C67" i="5"/>
  <c r="Z69" i="5" s="1"/>
  <c r="T66" i="5"/>
  <c r="S64" i="5"/>
  <c r="C64" i="5"/>
  <c r="R65" i="5" s="1"/>
  <c r="AC65" i="5" s="1"/>
  <c r="C61" i="5"/>
  <c r="W63" i="5" s="1"/>
  <c r="C58" i="5"/>
  <c r="K59" i="5" s="1"/>
  <c r="C55" i="5"/>
  <c r="AC57" i="5" s="1"/>
  <c r="C52" i="5"/>
  <c r="AC54" i="5" s="1"/>
  <c r="C49" i="5"/>
  <c r="X51" i="5" s="1"/>
  <c r="AA47" i="5"/>
  <c r="C46" i="5"/>
  <c r="C43" i="5"/>
  <c r="AA45" i="5" s="1"/>
  <c r="C40" i="5"/>
  <c r="AC42" i="5" s="1"/>
  <c r="C37" i="5"/>
  <c r="X39" i="5" s="1"/>
  <c r="C34" i="5"/>
  <c r="C31" i="5"/>
  <c r="AC33" i="5" s="1"/>
  <c r="C28" i="5"/>
  <c r="T30" i="5" s="1"/>
  <c r="R26" i="5"/>
  <c r="AC26" i="5" s="1"/>
  <c r="V25" i="5"/>
  <c r="K25" i="5"/>
  <c r="C25" i="5"/>
  <c r="AC27" i="5" s="1"/>
  <c r="C22" i="5"/>
  <c r="AC24" i="5" s="1"/>
  <c r="D21" i="5"/>
  <c r="V19" i="5"/>
  <c r="E19" i="5"/>
  <c r="C19" i="5"/>
  <c r="AC21" i="5" s="1"/>
  <c r="AA18" i="5"/>
  <c r="O17" i="5"/>
  <c r="P16" i="5"/>
  <c r="D16" i="5"/>
  <c r="C16" i="5"/>
  <c r="AC18" i="5" s="1"/>
  <c r="C13" i="5"/>
  <c r="AC15" i="5" s="1"/>
  <c r="C10" i="5"/>
  <c r="AC12" i="5" s="1"/>
  <c r="U9" i="5"/>
  <c r="T9" i="5"/>
  <c r="R9" i="5"/>
  <c r="Q9" i="5"/>
  <c r="O9" i="5"/>
  <c r="N9" i="5"/>
  <c r="L9" i="5"/>
  <c r="K9" i="5"/>
  <c r="I9" i="5"/>
  <c r="H9" i="5"/>
  <c r="F9" i="5"/>
  <c r="E9" i="5"/>
  <c r="V8" i="5"/>
  <c r="T8" i="5"/>
  <c r="S8" i="5"/>
  <c r="Q8" i="5"/>
  <c r="P8" i="5"/>
  <c r="N8" i="5"/>
  <c r="M8" i="5"/>
  <c r="K8" i="5"/>
  <c r="J8" i="5"/>
  <c r="H8" i="5"/>
  <c r="G8" i="5"/>
  <c r="E8" i="5"/>
  <c r="AB7" i="5"/>
  <c r="Z7" i="5"/>
  <c r="Y7" i="5"/>
  <c r="W7" i="5"/>
  <c r="V7" i="5"/>
  <c r="T7" i="5"/>
  <c r="S7" i="5"/>
  <c r="Q7" i="5"/>
  <c r="P7" i="5"/>
  <c r="N7" i="5"/>
  <c r="M7" i="5"/>
  <c r="K7" i="5"/>
  <c r="J7" i="5"/>
  <c r="H7" i="5"/>
  <c r="G7" i="5"/>
  <c r="E7" i="5"/>
  <c r="B5" i="5"/>
  <c r="Z135" i="4"/>
  <c r="W135" i="4"/>
  <c r="T135" i="4"/>
  <c r="Q135" i="4"/>
  <c r="N135" i="4"/>
  <c r="K135" i="4"/>
  <c r="H135" i="4"/>
  <c r="E135" i="4"/>
  <c r="AA134" i="4"/>
  <c r="X134" i="4"/>
  <c r="U134" i="4"/>
  <c r="T134" i="4"/>
  <c r="R134" i="4"/>
  <c r="O134" i="4"/>
  <c r="L134" i="4"/>
  <c r="I134" i="4"/>
  <c r="F134" i="4"/>
  <c r="AB133" i="4"/>
  <c r="Z133" i="4"/>
  <c r="Y133" i="4"/>
  <c r="W133" i="4"/>
  <c r="V133" i="4"/>
  <c r="T133" i="4"/>
  <c r="S133" i="4"/>
  <c r="Q133" i="4"/>
  <c r="P133" i="4"/>
  <c r="N133" i="4"/>
  <c r="M133" i="4"/>
  <c r="K133" i="4"/>
  <c r="J133" i="4"/>
  <c r="H133" i="4"/>
  <c r="G133" i="4"/>
  <c r="E133" i="4"/>
  <c r="AA132" i="4"/>
  <c r="X132" i="4"/>
  <c r="U132" i="4"/>
  <c r="R132" i="4"/>
  <c r="Q132" i="4"/>
  <c r="Q134" i="4" s="1"/>
  <c r="O132" i="4"/>
  <c r="N132" i="4"/>
  <c r="N134" i="4" s="1"/>
  <c r="L132" i="4"/>
  <c r="K132" i="4"/>
  <c r="K134" i="4" s="1"/>
  <c r="I132" i="4"/>
  <c r="H132" i="4"/>
  <c r="H134" i="4" s="1"/>
  <c r="F132" i="4"/>
  <c r="E132" i="4"/>
  <c r="E134" i="4" s="1"/>
  <c r="AB131" i="4"/>
  <c r="Z131" i="4"/>
  <c r="Y131" i="4"/>
  <c r="W131" i="4"/>
  <c r="V131" i="4"/>
  <c r="T131" i="4"/>
  <c r="S131" i="4"/>
  <c r="Q131" i="4"/>
  <c r="P131" i="4"/>
  <c r="N131" i="4"/>
  <c r="M131" i="4"/>
  <c r="K131" i="4"/>
  <c r="J131" i="4"/>
  <c r="H131" i="4"/>
  <c r="G131" i="4"/>
  <c r="E131" i="4"/>
  <c r="C127" i="4"/>
  <c r="AD129" i="4" s="1"/>
  <c r="C124" i="4"/>
  <c r="X126" i="4" s="1"/>
  <c r="C121" i="4"/>
  <c r="AC123" i="4" s="1"/>
  <c r="C118" i="4"/>
  <c r="X120" i="4" s="1"/>
  <c r="C115" i="4"/>
  <c r="T116" i="4" s="1"/>
  <c r="C112" i="4"/>
  <c r="X114" i="4" s="1"/>
  <c r="C109" i="4"/>
  <c r="C106" i="4"/>
  <c r="W108" i="4" s="1"/>
  <c r="C103" i="4"/>
  <c r="Z105" i="4" s="1"/>
  <c r="C100" i="4"/>
  <c r="AA102" i="4" s="1"/>
  <c r="C97" i="4"/>
  <c r="C94" i="4"/>
  <c r="Q96" i="4" s="1"/>
  <c r="C91" i="4"/>
  <c r="AC93" i="4" s="1"/>
  <c r="C88" i="4"/>
  <c r="AC90" i="4" s="1"/>
  <c r="Z87" i="4"/>
  <c r="C85" i="4"/>
  <c r="J85" i="4" s="1"/>
  <c r="C82" i="4"/>
  <c r="U84" i="4" s="1"/>
  <c r="C79" i="4"/>
  <c r="AC81" i="4" s="1"/>
  <c r="C76" i="4"/>
  <c r="AA78" i="4" s="1"/>
  <c r="C73" i="4"/>
  <c r="C70" i="4"/>
  <c r="W72" i="4" s="1"/>
  <c r="C67" i="4"/>
  <c r="Z69" i="4" s="1"/>
  <c r="C64" i="4"/>
  <c r="C61" i="4"/>
  <c r="T61" i="4" s="1"/>
  <c r="C58" i="4"/>
  <c r="AC60" i="4" s="1"/>
  <c r="C55" i="4"/>
  <c r="C52" i="4"/>
  <c r="AC54" i="4" s="1"/>
  <c r="C49" i="4"/>
  <c r="C46" i="4"/>
  <c r="K46" i="4" s="1"/>
  <c r="C43" i="4"/>
  <c r="AC45" i="4" s="1"/>
  <c r="C40" i="4"/>
  <c r="C37" i="4"/>
  <c r="C34" i="4"/>
  <c r="AB34" i="4" s="1"/>
  <c r="C31" i="4"/>
  <c r="AA33" i="4" s="1"/>
  <c r="C28" i="4"/>
  <c r="W29" i="4" s="1"/>
  <c r="C25" i="4"/>
  <c r="C22" i="4"/>
  <c r="AC24" i="4" s="1"/>
  <c r="C19" i="4"/>
  <c r="AD21" i="4" s="1"/>
  <c r="C16" i="4"/>
  <c r="C13" i="4"/>
  <c r="AD15" i="4" s="1"/>
  <c r="C10" i="4"/>
  <c r="AC12" i="4" s="1"/>
  <c r="U9" i="4"/>
  <c r="T9" i="4"/>
  <c r="R9" i="4"/>
  <c r="Q9" i="4"/>
  <c r="O9" i="4"/>
  <c r="N9" i="4"/>
  <c r="L9" i="4"/>
  <c r="K9" i="4"/>
  <c r="I9" i="4"/>
  <c r="H9" i="4"/>
  <c r="F9" i="4"/>
  <c r="E9" i="4"/>
  <c r="V8" i="4"/>
  <c r="T8" i="4"/>
  <c r="S8" i="4"/>
  <c r="Q8" i="4"/>
  <c r="P8" i="4"/>
  <c r="N8" i="4"/>
  <c r="M8" i="4"/>
  <c r="K8" i="4"/>
  <c r="J8" i="4"/>
  <c r="H8" i="4"/>
  <c r="G8" i="4"/>
  <c r="E8" i="4"/>
  <c r="AB7" i="4"/>
  <c r="Z7" i="4"/>
  <c r="Y7" i="4"/>
  <c r="W7" i="4"/>
  <c r="V7" i="4"/>
  <c r="T7" i="4"/>
  <c r="S7" i="4"/>
  <c r="Q7" i="4"/>
  <c r="P7" i="4"/>
  <c r="N7" i="4"/>
  <c r="M7" i="4"/>
  <c r="K7" i="4"/>
  <c r="J7" i="4"/>
  <c r="H7" i="4"/>
  <c r="G7" i="4"/>
  <c r="E7" i="4"/>
  <c r="B5" i="4"/>
  <c r="T30" i="6" l="1"/>
  <c r="AC34" i="6"/>
  <c r="W46" i="6"/>
  <c r="D60" i="6"/>
  <c r="D102" i="6"/>
  <c r="E28" i="6"/>
  <c r="D36" i="6"/>
  <c r="W47" i="6"/>
  <c r="N66" i="6"/>
  <c r="T106" i="6"/>
  <c r="J118" i="6"/>
  <c r="U48" i="6"/>
  <c r="W17" i="6"/>
  <c r="W29" i="6"/>
  <c r="K34" i="6"/>
  <c r="G46" i="6"/>
  <c r="M58" i="6"/>
  <c r="V64" i="6"/>
  <c r="W70" i="6"/>
  <c r="N100" i="6"/>
  <c r="T105" i="6"/>
  <c r="W113" i="6"/>
  <c r="D117" i="6"/>
  <c r="R20" i="5"/>
  <c r="AC20" i="5" s="1"/>
  <c r="Z27" i="5"/>
  <c r="S52" i="5"/>
  <c r="L18" i="5"/>
  <c r="K19" i="5"/>
  <c r="T21" i="5"/>
  <c r="P28" i="5"/>
  <c r="E81" i="5"/>
  <c r="Y94" i="5"/>
  <c r="U125" i="5"/>
  <c r="H87" i="4"/>
  <c r="D33" i="4"/>
  <c r="D17" i="5"/>
  <c r="X18" i="5"/>
  <c r="G22" i="5"/>
  <c r="X24" i="5"/>
  <c r="D43" i="5"/>
  <c r="AA44" i="5"/>
  <c r="R53" i="5"/>
  <c r="AC53" i="5" s="1"/>
  <c r="D80" i="5"/>
  <c r="K81" i="5"/>
  <c r="E100" i="5"/>
  <c r="W101" i="5"/>
  <c r="E118" i="5"/>
  <c r="W119" i="5"/>
  <c r="W124" i="5"/>
  <c r="AA125" i="5"/>
  <c r="X23" i="6"/>
  <c r="L29" i="6"/>
  <c r="AD30" i="6"/>
  <c r="O47" i="6"/>
  <c r="AD48" i="6"/>
  <c r="V58" i="6"/>
  <c r="R60" i="6"/>
  <c r="AB67" i="6"/>
  <c r="D73" i="6"/>
  <c r="P73" i="6"/>
  <c r="AC73" i="6"/>
  <c r="X74" i="6"/>
  <c r="T75" i="6"/>
  <c r="M82" i="6"/>
  <c r="O83" i="6"/>
  <c r="L84" i="6"/>
  <c r="AC85" i="6"/>
  <c r="D94" i="6"/>
  <c r="U96" i="6"/>
  <c r="V97" i="6"/>
  <c r="AD99" i="6"/>
  <c r="Y100" i="6"/>
  <c r="N102" i="6"/>
  <c r="N107" i="6"/>
  <c r="D109" i="6"/>
  <c r="K110" i="6"/>
  <c r="AC111" i="6"/>
  <c r="G112" i="6"/>
  <c r="W112" i="6"/>
  <c r="L113" i="6"/>
  <c r="AA113" i="6"/>
  <c r="R114" i="6"/>
  <c r="AD114" i="6"/>
  <c r="X120" i="6"/>
  <c r="M124" i="6"/>
  <c r="E9" i="9"/>
  <c r="D10" i="9"/>
  <c r="E13" i="9"/>
  <c r="D14" i="9"/>
  <c r="E17" i="9"/>
  <c r="D18" i="9"/>
  <c r="E21" i="9"/>
  <c r="D22" i="9"/>
  <c r="E25" i="9"/>
  <c r="D26" i="9"/>
  <c r="E29" i="9"/>
  <c r="D30" i="9"/>
  <c r="E33" i="9"/>
  <c r="D34" i="9"/>
  <c r="D38" i="9"/>
  <c r="D42" i="9"/>
  <c r="D46" i="9"/>
  <c r="P22" i="5"/>
  <c r="AA24" i="5"/>
  <c r="H43" i="5"/>
  <c r="Q45" i="5"/>
  <c r="Z54" i="5"/>
  <c r="P100" i="5"/>
  <c r="I102" i="5"/>
  <c r="P118" i="5"/>
  <c r="I120" i="5"/>
  <c r="K59" i="6"/>
  <c r="AA60" i="6"/>
  <c r="AA68" i="6"/>
  <c r="E73" i="6"/>
  <c r="S73" i="6"/>
  <c r="L74" i="6"/>
  <c r="D75" i="6"/>
  <c r="U75" i="6"/>
  <c r="V82" i="6"/>
  <c r="U83" i="6"/>
  <c r="AC83" i="6" s="1"/>
  <c r="Q84" i="6"/>
  <c r="Y94" i="6"/>
  <c r="U98" i="6"/>
  <c r="AC98" i="6" s="1"/>
  <c r="L101" i="6"/>
  <c r="U102" i="6"/>
  <c r="Q108" i="6"/>
  <c r="E109" i="6"/>
  <c r="X110" i="6"/>
  <c r="M112" i="6"/>
  <c r="AB112" i="6"/>
  <c r="O113" i="6"/>
  <c r="F114" i="6"/>
  <c r="T114" i="6"/>
  <c r="AC124" i="6"/>
  <c r="G16" i="5"/>
  <c r="AA17" i="5"/>
  <c r="L20" i="5"/>
  <c r="Z21" i="5"/>
  <c r="O23" i="5"/>
  <c r="D27" i="5"/>
  <c r="T43" i="5"/>
  <c r="K52" i="5"/>
  <c r="G79" i="5"/>
  <c r="R80" i="5"/>
  <c r="AC80" i="5" s="1"/>
  <c r="AB100" i="5"/>
  <c r="T102" i="5"/>
  <c r="AA116" i="5"/>
  <c r="AB118" i="5"/>
  <c r="T120" i="5"/>
  <c r="G124" i="5"/>
  <c r="L125" i="5"/>
  <c r="R126" i="5"/>
  <c r="K17" i="6"/>
  <c r="AD18" i="6"/>
  <c r="V22" i="6"/>
  <c r="AD24" i="6"/>
  <c r="P28" i="6"/>
  <c r="I30" i="6"/>
  <c r="Z36" i="6"/>
  <c r="P46" i="6"/>
  <c r="F48" i="6"/>
  <c r="L51" i="6"/>
  <c r="D58" i="6"/>
  <c r="AA65" i="6"/>
  <c r="D67" i="6"/>
  <c r="Q72" i="6"/>
  <c r="G73" i="6"/>
  <c r="W73" i="6"/>
  <c r="O74" i="6"/>
  <c r="H75" i="6"/>
  <c r="AD75" i="6"/>
  <c r="D82" i="6"/>
  <c r="Y82" i="6"/>
  <c r="AA83" i="6"/>
  <c r="AA84" i="6"/>
  <c r="H95" i="6"/>
  <c r="D97" i="6"/>
  <c r="G100" i="6"/>
  <c r="E106" i="6"/>
  <c r="Z108" i="6"/>
  <c r="N109" i="6"/>
  <c r="F111" i="6"/>
  <c r="D112" i="6"/>
  <c r="P112" i="6"/>
  <c r="AC112" i="6"/>
  <c r="U113" i="6"/>
  <c r="AC113" i="6" s="1"/>
  <c r="I114" i="6"/>
  <c r="U114" i="6"/>
  <c r="J115" i="6"/>
  <c r="Y118" i="6"/>
  <c r="D123" i="6"/>
  <c r="U125" i="6"/>
  <c r="AC125" i="6" s="1"/>
  <c r="AA23" i="5"/>
  <c r="O44" i="5"/>
  <c r="L101" i="5"/>
  <c r="AD102" i="5"/>
  <c r="L119" i="5"/>
  <c r="M73" i="6"/>
  <c r="AB73" i="6"/>
  <c r="Q74" i="6"/>
  <c r="N75" i="6"/>
  <c r="AC109" i="6"/>
  <c r="AA111" i="6"/>
  <c r="AA126" i="6"/>
  <c r="AB10" i="5"/>
  <c r="D12" i="5"/>
  <c r="AB13" i="5"/>
  <c r="I15" i="5"/>
  <c r="H104" i="4"/>
  <c r="AC105" i="4"/>
  <c r="D103" i="4"/>
  <c r="O104" i="4"/>
  <c r="D10" i="5"/>
  <c r="D11" i="5"/>
  <c r="L12" i="5"/>
  <c r="E13" i="5"/>
  <c r="L14" i="5"/>
  <c r="T15" i="5"/>
  <c r="AD30" i="5"/>
  <c r="H30" i="5"/>
  <c r="AB28" i="5"/>
  <c r="D29" i="5"/>
  <c r="AC48" i="5"/>
  <c r="R47" i="5"/>
  <c r="AC47" i="5" s="1"/>
  <c r="X48" i="5"/>
  <c r="AC60" i="5"/>
  <c r="R59" i="5"/>
  <c r="AC59" i="5" s="1"/>
  <c r="D58" i="5"/>
  <c r="AA59" i="5"/>
  <c r="AC66" i="5"/>
  <c r="Z66" i="5"/>
  <c r="D66" i="5"/>
  <c r="K65" i="5"/>
  <c r="K64" i="5"/>
  <c r="V64" i="5"/>
  <c r="AA65" i="5"/>
  <c r="X77" i="5"/>
  <c r="P76" i="5"/>
  <c r="U78" i="5"/>
  <c r="K47" i="4"/>
  <c r="H31" i="4"/>
  <c r="U35" i="4"/>
  <c r="T43" i="4"/>
  <c r="H103" i="4"/>
  <c r="AA104" i="4"/>
  <c r="G10" i="5"/>
  <c r="O11" i="5"/>
  <c r="X12" i="5"/>
  <c r="K13" i="5"/>
  <c r="R14" i="5"/>
  <c r="AC14" i="5" s="1"/>
  <c r="Z15" i="5"/>
  <c r="AB22" i="5"/>
  <c r="D24" i="5"/>
  <c r="AB25" i="5"/>
  <c r="I27" i="5"/>
  <c r="D28" i="5"/>
  <c r="O29" i="5"/>
  <c r="AC36" i="5"/>
  <c r="S34" i="5"/>
  <c r="K46" i="5"/>
  <c r="K58" i="5"/>
  <c r="O60" i="5"/>
  <c r="D64" i="5"/>
  <c r="AB64" i="5"/>
  <c r="I66" i="5"/>
  <c r="H76" i="5"/>
  <c r="W87" i="5"/>
  <c r="T31" i="4"/>
  <c r="I45" i="4"/>
  <c r="D62" i="4"/>
  <c r="T89" i="4"/>
  <c r="K103" i="4"/>
  <c r="Q105" i="4"/>
  <c r="P10" i="5"/>
  <c r="AA11" i="5"/>
  <c r="AA12" i="5"/>
  <c r="V13" i="5"/>
  <c r="D15" i="5"/>
  <c r="AB16" i="5"/>
  <c r="D18" i="5"/>
  <c r="AB19" i="5"/>
  <c r="I21" i="5"/>
  <c r="D22" i="5"/>
  <c r="D23" i="5"/>
  <c r="L24" i="5"/>
  <c r="E25" i="5"/>
  <c r="L26" i="5"/>
  <c r="T27" i="5"/>
  <c r="G28" i="5"/>
  <c r="D30" i="5"/>
  <c r="AA35" i="5"/>
  <c r="S46" i="5"/>
  <c r="S58" i="5"/>
  <c r="X60" i="5"/>
  <c r="E64" i="5"/>
  <c r="L65" i="5"/>
  <c r="R66" i="5"/>
  <c r="X75" i="5"/>
  <c r="S73" i="5"/>
  <c r="H77" i="5"/>
  <c r="L44" i="5"/>
  <c r="U45" i="5"/>
  <c r="AA53" i="5"/>
  <c r="S79" i="5"/>
  <c r="U80" i="5"/>
  <c r="W81" i="5"/>
  <c r="P94" i="5"/>
  <c r="T96" i="5"/>
  <c r="G100" i="5"/>
  <c r="AC100" i="5"/>
  <c r="AA101" i="5"/>
  <c r="U102" i="5"/>
  <c r="R105" i="5"/>
  <c r="G118" i="5"/>
  <c r="AC118" i="5"/>
  <c r="AA119" i="5"/>
  <c r="X120" i="5"/>
  <c r="E124" i="5"/>
  <c r="S124" i="5"/>
  <c r="K125" i="5"/>
  <c r="W125" i="5"/>
  <c r="L126" i="5"/>
  <c r="G16" i="6"/>
  <c r="AB16" i="6"/>
  <c r="X17" i="6"/>
  <c r="U18" i="6"/>
  <c r="E22" i="6"/>
  <c r="Q22" i="6"/>
  <c r="D23" i="6"/>
  <c r="W23" i="6"/>
  <c r="L24" i="6"/>
  <c r="X24" i="6"/>
  <c r="D28" i="6"/>
  <c r="M28" i="6"/>
  <c r="W28" i="6"/>
  <c r="K29" i="6"/>
  <c r="U29" i="6"/>
  <c r="AC29" i="6" s="1"/>
  <c r="F30" i="6"/>
  <c r="R30" i="6"/>
  <c r="AA30" i="6"/>
  <c r="E34" i="6"/>
  <c r="AB34" i="6"/>
  <c r="U35" i="6"/>
  <c r="AC35" i="6" s="1"/>
  <c r="T36" i="6"/>
  <c r="H42" i="6"/>
  <c r="Q41" i="6"/>
  <c r="X42" i="6"/>
  <c r="AC60" i="6"/>
  <c r="Z60" i="6"/>
  <c r="I60" i="6"/>
  <c r="R59" i="6"/>
  <c r="AB58" i="6"/>
  <c r="K58" i="6"/>
  <c r="S58" i="6"/>
  <c r="L59" i="6"/>
  <c r="L60" i="6"/>
  <c r="AC63" i="6"/>
  <c r="F63" i="6"/>
  <c r="J61" i="6"/>
  <c r="AA62" i="6"/>
  <c r="E64" i="6"/>
  <c r="S64" i="6"/>
  <c r="D65" i="6"/>
  <c r="W65" i="6"/>
  <c r="L66" i="6"/>
  <c r="Z66" i="6"/>
  <c r="G70" i="6"/>
  <c r="E72" i="6"/>
  <c r="J85" i="6"/>
  <c r="X87" i="6"/>
  <c r="K91" i="6"/>
  <c r="AB91" i="6"/>
  <c r="Q92" i="6"/>
  <c r="Q96" i="6"/>
  <c r="T95" i="6"/>
  <c r="N94" i="6"/>
  <c r="D95" i="6"/>
  <c r="K96" i="6"/>
  <c r="AA102" i="6"/>
  <c r="Z102" i="6"/>
  <c r="K102" i="6"/>
  <c r="W101" i="6"/>
  <c r="D101" i="6"/>
  <c r="Q100" i="6"/>
  <c r="E100" i="6"/>
  <c r="T100" i="6"/>
  <c r="N101" i="6"/>
  <c r="I102" i="6"/>
  <c r="AC102" i="6"/>
  <c r="Q90" i="6"/>
  <c r="M88" i="6"/>
  <c r="AD93" i="6"/>
  <c r="N93" i="6"/>
  <c r="X92" i="6"/>
  <c r="K92" i="6"/>
  <c r="W91" i="6"/>
  <c r="M91" i="6"/>
  <c r="D91" i="6"/>
  <c r="P91" i="6"/>
  <c r="AC91" i="6"/>
  <c r="W92" i="6"/>
  <c r="R93" i="6"/>
  <c r="W95" i="5"/>
  <c r="S100" i="5"/>
  <c r="O101" i="5"/>
  <c r="L102" i="5"/>
  <c r="S118" i="5"/>
  <c r="O119" i="5"/>
  <c r="L120" i="5"/>
  <c r="M124" i="5"/>
  <c r="AB124" i="5"/>
  <c r="O125" i="5"/>
  <c r="H126" i="5"/>
  <c r="Q16" i="6"/>
  <c r="O17" i="6"/>
  <c r="I18" i="6"/>
  <c r="J22" i="6"/>
  <c r="Y22" i="6"/>
  <c r="O23" i="6"/>
  <c r="D24" i="6"/>
  <c r="T24" i="6"/>
  <c r="G28" i="6"/>
  <c r="S28" i="6"/>
  <c r="AC28" i="6"/>
  <c r="O29" i="6"/>
  <c r="AA29" i="6"/>
  <c r="L30" i="6"/>
  <c r="U30" i="6"/>
  <c r="M34" i="6"/>
  <c r="L35" i="6"/>
  <c r="I36" i="6"/>
  <c r="Q40" i="6"/>
  <c r="E58" i="6"/>
  <c r="AC58" i="6"/>
  <c r="AA59" i="6"/>
  <c r="T60" i="6"/>
  <c r="AB61" i="6"/>
  <c r="AD63" i="6"/>
  <c r="K64" i="6"/>
  <c r="AB64" i="6"/>
  <c r="O65" i="6"/>
  <c r="D66" i="6"/>
  <c r="AC69" i="6"/>
  <c r="X69" i="6"/>
  <c r="O68" i="6"/>
  <c r="J67" i="6"/>
  <c r="I68" i="6"/>
  <c r="AD69" i="6"/>
  <c r="D71" i="6"/>
  <c r="D88" i="6"/>
  <c r="E91" i="6"/>
  <c r="S91" i="6"/>
  <c r="D92" i="6"/>
  <c r="AA92" i="6"/>
  <c r="U93" i="6"/>
  <c r="M94" i="6"/>
  <c r="U95" i="6"/>
  <c r="AC95" i="6" s="1"/>
  <c r="R99" i="6"/>
  <c r="O99" i="6"/>
  <c r="K98" i="6"/>
  <c r="E97" i="6"/>
  <c r="I98" i="6"/>
  <c r="AC99" i="6"/>
  <c r="H100" i="6"/>
  <c r="AC100" i="6"/>
  <c r="X101" i="6"/>
  <c r="T102" i="6"/>
  <c r="P22" i="6"/>
  <c r="AC22" i="6"/>
  <c r="Q23" i="6"/>
  <c r="H24" i="6"/>
  <c r="K28" i="6"/>
  <c r="V28" i="6"/>
  <c r="D29" i="6"/>
  <c r="R29" i="6"/>
  <c r="D30" i="6"/>
  <c r="N30" i="6"/>
  <c r="Z30" i="6"/>
  <c r="AC36" i="6"/>
  <c r="R36" i="6"/>
  <c r="AA35" i="6"/>
  <c r="K35" i="6"/>
  <c r="S34" i="6"/>
  <c r="D34" i="6"/>
  <c r="V34" i="6"/>
  <c r="R35" i="6"/>
  <c r="L36" i="6"/>
  <c r="AC51" i="6"/>
  <c r="P49" i="6"/>
  <c r="AC66" i="6"/>
  <c r="AA66" i="6"/>
  <c r="R66" i="6"/>
  <c r="F66" i="6"/>
  <c r="U65" i="6"/>
  <c r="AC65" i="6" s="1"/>
  <c r="K65" i="6"/>
  <c r="W64" i="6"/>
  <c r="M64" i="6"/>
  <c r="D64" i="6"/>
  <c r="P64" i="6"/>
  <c r="AC64" i="6"/>
  <c r="R65" i="6"/>
  <c r="I66" i="6"/>
  <c r="U66" i="6"/>
  <c r="AC72" i="6"/>
  <c r="W71" i="6"/>
  <c r="P70" i="6"/>
  <c r="O71" i="6"/>
  <c r="T87" i="6"/>
  <c r="L87" i="6"/>
  <c r="S85" i="6"/>
  <c r="AA86" i="6"/>
  <c r="T89" i="6"/>
  <c r="G91" i="6"/>
  <c r="V91" i="6"/>
  <c r="O92" i="6"/>
  <c r="H93" i="6"/>
  <c r="X93" i="6"/>
  <c r="E9" i="8"/>
  <c r="D10" i="8"/>
  <c r="E13" i="8"/>
  <c r="D14" i="8"/>
  <c r="E17" i="8"/>
  <c r="D18" i="8"/>
  <c r="E21" i="8"/>
  <c r="D22" i="8"/>
  <c r="E25" i="8"/>
  <c r="D26" i="8"/>
  <c r="E29" i="8"/>
  <c r="D30" i="8"/>
  <c r="E33" i="8"/>
  <c r="D34" i="8"/>
  <c r="E37" i="8"/>
  <c r="D38" i="8"/>
  <c r="D42" i="8"/>
  <c r="D46" i="8"/>
  <c r="D107" i="6"/>
  <c r="T108" i="6"/>
  <c r="V115" i="6"/>
  <c r="R117" i="6"/>
  <c r="N116" i="6"/>
  <c r="W117" i="6"/>
  <c r="D47" i="6"/>
  <c r="N48" i="6"/>
  <c r="K73" i="6"/>
  <c r="V73" i="6"/>
  <c r="D74" i="6"/>
  <c r="W74" i="6"/>
  <c r="L75" i="6"/>
  <c r="T82" i="6"/>
  <c r="L83" i="6"/>
  <c r="D84" i="6"/>
  <c r="H104" i="6"/>
  <c r="G106" i="6"/>
  <c r="V109" i="6"/>
  <c r="K112" i="6"/>
  <c r="V112" i="6"/>
  <c r="D113" i="6"/>
  <c r="R113" i="6"/>
  <c r="D114" i="6"/>
  <c r="N114" i="6"/>
  <c r="Z114" i="6"/>
  <c r="G115" i="6"/>
  <c r="R116" i="6"/>
  <c r="H120" i="6"/>
  <c r="L126" i="6"/>
  <c r="AC112" i="4"/>
  <c r="I63" i="4"/>
  <c r="E67" i="4"/>
  <c r="N102" i="4"/>
  <c r="E30" i="4"/>
  <c r="AA63" i="4"/>
  <c r="W67" i="4"/>
  <c r="G112" i="4"/>
  <c r="W113" i="4"/>
  <c r="M13" i="5"/>
  <c r="AC13" i="5"/>
  <c r="U14" i="5"/>
  <c r="L15" i="5"/>
  <c r="AA15" i="5"/>
  <c r="M19" i="5"/>
  <c r="AC19" i="5"/>
  <c r="U20" i="5"/>
  <c r="L21" i="5"/>
  <c r="AA21" i="5"/>
  <c r="M25" i="5"/>
  <c r="AC25" i="5"/>
  <c r="U26" i="5"/>
  <c r="L27" i="5"/>
  <c r="AA27" i="5"/>
  <c r="D34" i="5"/>
  <c r="K35" i="5"/>
  <c r="R36" i="5"/>
  <c r="N38" i="5"/>
  <c r="E40" i="5"/>
  <c r="P40" i="5"/>
  <c r="AB40" i="5"/>
  <c r="L41" i="5"/>
  <c r="W41" i="5"/>
  <c r="H42" i="5"/>
  <c r="R42" i="5"/>
  <c r="AA42" i="5"/>
  <c r="AB46" i="5"/>
  <c r="H48" i="5"/>
  <c r="AB52" i="5"/>
  <c r="I54" i="5"/>
  <c r="D55" i="5"/>
  <c r="M67" i="5"/>
  <c r="I69" i="5"/>
  <c r="D73" i="5"/>
  <c r="K74" i="5"/>
  <c r="AA75" i="5"/>
  <c r="K79" i="5"/>
  <c r="V79" i="5"/>
  <c r="I80" i="5"/>
  <c r="Z80" i="5"/>
  <c r="L81" i="5"/>
  <c r="AA81" i="5"/>
  <c r="J85" i="5"/>
  <c r="Z97" i="5"/>
  <c r="K100" i="5"/>
  <c r="V100" i="5"/>
  <c r="D101" i="5"/>
  <c r="R101" i="5"/>
  <c r="AC101" i="5" s="1"/>
  <c r="D102" i="5"/>
  <c r="N102" i="5"/>
  <c r="Z102" i="5"/>
  <c r="G103" i="5"/>
  <c r="U104" i="5"/>
  <c r="M112" i="5"/>
  <c r="F114" i="5"/>
  <c r="D115" i="5"/>
  <c r="K118" i="5"/>
  <c r="V118" i="5"/>
  <c r="D119" i="5"/>
  <c r="R119" i="5"/>
  <c r="AC119" i="5" s="1"/>
  <c r="D120" i="5"/>
  <c r="O120" i="5"/>
  <c r="Z120" i="5"/>
  <c r="G121" i="5"/>
  <c r="Y121" i="5"/>
  <c r="U122" i="5"/>
  <c r="L123" i="5"/>
  <c r="AC123" i="5"/>
  <c r="E10" i="6"/>
  <c r="Q10" i="6"/>
  <c r="AB10" i="6"/>
  <c r="L11" i="6"/>
  <c r="X11" i="6"/>
  <c r="I12" i="6"/>
  <c r="T12" i="6"/>
  <c r="J16" i="6"/>
  <c r="S16" i="6"/>
  <c r="D17" i="6"/>
  <c r="Q17" i="6"/>
  <c r="AA17" i="6"/>
  <c r="N18" i="6"/>
  <c r="AC24" i="6"/>
  <c r="Z24" i="6"/>
  <c r="R24" i="6"/>
  <c r="I24" i="6"/>
  <c r="AA23" i="6"/>
  <c r="R23" i="6"/>
  <c r="K23" i="6"/>
  <c r="AB22" i="6"/>
  <c r="S22" i="6"/>
  <c r="K22" i="6"/>
  <c r="D22" i="6"/>
  <c r="M22" i="6"/>
  <c r="W22" i="6"/>
  <c r="I23" i="6"/>
  <c r="U23" i="6"/>
  <c r="AC23" i="6" s="1"/>
  <c r="F24" i="6"/>
  <c r="O24" i="6"/>
  <c r="AA24" i="6"/>
  <c r="Y40" i="6"/>
  <c r="E112" i="4"/>
  <c r="L113" i="4"/>
  <c r="U114" i="4"/>
  <c r="D61" i="4"/>
  <c r="Q100" i="4"/>
  <c r="Z102" i="4"/>
  <c r="W68" i="4"/>
  <c r="D89" i="4"/>
  <c r="L101" i="4"/>
  <c r="W103" i="4"/>
  <c r="L105" i="4"/>
  <c r="P112" i="4"/>
  <c r="H114" i="4"/>
  <c r="Z116" i="4"/>
  <c r="S10" i="5"/>
  <c r="R11" i="5"/>
  <c r="AC11" i="5" s="1"/>
  <c r="O12" i="5"/>
  <c r="D13" i="5"/>
  <c r="S13" i="5"/>
  <c r="K14" i="5"/>
  <c r="AA14" i="5"/>
  <c r="R15" i="5"/>
  <c r="S16" i="5"/>
  <c r="R17" i="5"/>
  <c r="AC17" i="5" s="1"/>
  <c r="O18" i="5"/>
  <c r="D19" i="5"/>
  <c r="S19" i="5"/>
  <c r="K20" i="5"/>
  <c r="AA20" i="5"/>
  <c r="R21" i="5"/>
  <c r="S22" i="5"/>
  <c r="R23" i="5"/>
  <c r="AC23" i="5" s="1"/>
  <c r="O24" i="5"/>
  <c r="D25" i="5"/>
  <c r="S25" i="5"/>
  <c r="K26" i="5"/>
  <c r="AA26" i="5"/>
  <c r="R27" i="5"/>
  <c r="S28" i="5"/>
  <c r="R29" i="5"/>
  <c r="AC29" i="5" s="1"/>
  <c r="X30" i="5"/>
  <c r="K34" i="5"/>
  <c r="R35" i="5"/>
  <c r="AC35" i="5" s="1"/>
  <c r="Z36" i="5"/>
  <c r="U39" i="5"/>
  <c r="G40" i="5"/>
  <c r="S40" i="5"/>
  <c r="AC40" i="5"/>
  <c r="O41" i="5"/>
  <c r="AA41" i="5"/>
  <c r="I42" i="5"/>
  <c r="T42" i="5"/>
  <c r="Y43" i="5"/>
  <c r="E45" i="5"/>
  <c r="D46" i="5"/>
  <c r="K47" i="5"/>
  <c r="O48" i="5"/>
  <c r="D52" i="5"/>
  <c r="K53" i="5"/>
  <c r="R54" i="5"/>
  <c r="AB58" i="5"/>
  <c r="H60" i="5"/>
  <c r="M64" i="5"/>
  <c r="AC64" i="5"/>
  <c r="U65" i="5"/>
  <c r="L66" i="5"/>
  <c r="AA66" i="5"/>
  <c r="D68" i="5"/>
  <c r="AA69" i="5"/>
  <c r="K73" i="5"/>
  <c r="U74" i="5"/>
  <c r="D79" i="5"/>
  <c r="M79" i="5"/>
  <c r="Y79" i="5"/>
  <c r="O80" i="5"/>
  <c r="D81" i="5"/>
  <c r="O81" i="5"/>
  <c r="AD81" i="5"/>
  <c r="D86" i="5"/>
  <c r="L95" i="5"/>
  <c r="AD96" i="5"/>
  <c r="R98" i="5"/>
  <c r="AC98" i="5" s="1"/>
  <c r="D100" i="5"/>
  <c r="M100" i="5"/>
  <c r="W100" i="5"/>
  <c r="K101" i="5"/>
  <c r="U101" i="5"/>
  <c r="F102" i="5"/>
  <c r="R102" i="5"/>
  <c r="AA102" i="5"/>
  <c r="N103" i="5"/>
  <c r="D105" i="5"/>
  <c r="Y112" i="5"/>
  <c r="O114" i="5"/>
  <c r="M115" i="5"/>
  <c r="D118" i="5"/>
  <c r="M118" i="5"/>
  <c r="W118" i="5"/>
  <c r="K119" i="5"/>
  <c r="U119" i="5"/>
  <c r="H120" i="5"/>
  <c r="R120" i="5"/>
  <c r="AA120" i="5"/>
  <c r="M121" i="5"/>
  <c r="H122" i="5"/>
  <c r="X122" i="5"/>
  <c r="Q123" i="5"/>
  <c r="AC126" i="5"/>
  <c r="AA126" i="5"/>
  <c r="K124" i="5"/>
  <c r="V124" i="5"/>
  <c r="D125" i="5"/>
  <c r="R125" i="5"/>
  <c r="AC125" i="5" s="1"/>
  <c r="D126" i="5"/>
  <c r="O126" i="5"/>
  <c r="Z126" i="5"/>
  <c r="J10" i="6"/>
  <c r="S10" i="6"/>
  <c r="AC10" i="6"/>
  <c r="Q11" i="6"/>
  <c r="AA11" i="6"/>
  <c r="L12" i="6"/>
  <c r="AC18" i="6"/>
  <c r="AA18" i="6"/>
  <c r="T18" i="6"/>
  <c r="L18" i="6"/>
  <c r="D18" i="6"/>
  <c r="U17" i="6"/>
  <c r="AC17" i="6" s="1"/>
  <c r="L17" i="6"/>
  <c r="AC16" i="6"/>
  <c r="V16" i="6"/>
  <c r="M16" i="6"/>
  <c r="E16" i="6"/>
  <c r="K16" i="6"/>
  <c r="W16" i="6"/>
  <c r="I17" i="6"/>
  <c r="R17" i="6"/>
  <c r="F18" i="6"/>
  <c r="O18" i="6"/>
  <c r="Z18" i="6"/>
  <c r="AC42" i="6"/>
  <c r="Z42" i="6"/>
  <c r="R42" i="6"/>
  <c r="I42" i="6"/>
  <c r="AA41" i="6"/>
  <c r="R41" i="6"/>
  <c r="K41" i="6"/>
  <c r="AB40" i="6"/>
  <c r="S40" i="6"/>
  <c r="K40" i="6"/>
  <c r="D40" i="6"/>
  <c r="AD42" i="6"/>
  <c r="U42" i="6"/>
  <c r="N42" i="6"/>
  <c r="F42" i="6"/>
  <c r="W41" i="6"/>
  <c r="O41" i="6"/>
  <c r="D41" i="6"/>
  <c r="W40" i="6"/>
  <c r="P40" i="6"/>
  <c r="G40" i="6"/>
  <c r="AA42" i="6"/>
  <c r="T42" i="6"/>
  <c r="L42" i="6"/>
  <c r="D42" i="6"/>
  <c r="U41" i="6"/>
  <c r="AC41" i="6" s="1"/>
  <c r="L41" i="6"/>
  <c r="AC40" i="6"/>
  <c r="V40" i="6"/>
  <c r="M40" i="6"/>
  <c r="E40" i="6"/>
  <c r="I41" i="6"/>
  <c r="O42" i="6"/>
  <c r="T114" i="4"/>
  <c r="K40" i="5"/>
  <c r="V40" i="5"/>
  <c r="D41" i="5"/>
  <c r="R41" i="5"/>
  <c r="AC41" i="5" s="1"/>
  <c r="L42" i="5"/>
  <c r="X42" i="5"/>
  <c r="L68" i="5"/>
  <c r="W99" i="5"/>
  <c r="K113" i="5"/>
  <c r="Z114" i="5"/>
  <c r="P121" i="5"/>
  <c r="L122" i="5"/>
  <c r="D123" i="5"/>
  <c r="X123" i="5"/>
  <c r="AC12" i="6"/>
  <c r="AD12" i="6"/>
  <c r="U12" i="6"/>
  <c r="N12" i="6"/>
  <c r="F12" i="6"/>
  <c r="W11" i="6"/>
  <c r="O11" i="6"/>
  <c r="D11" i="6"/>
  <c r="W10" i="6"/>
  <c r="P10" i="6"/>
  <c r="G10" i="6"/>
  <c r="K10" i="6"/>
  <c r="V10" i="6"/>
  <c r="I11" i="6"/>
  <c r="R11" i="6"/>
  <c r="D12" i="6"/>
  <c r="O12" i="6"/>
  <c r="Z12" i="6"/>
  <c r="R69" i="4"/>
  <c r="W101" i="4"/>
  <c r="G100" i="4"/>
  <c r="AB34" i="5"/>
  <c r="I36" i="5"/>
  <c r="G37" i="5"/>
  <c r="D40" i="5"/>
  <c r="M40" i="5"/>
  <c r="W40" i="5"/>
  <c r="K41" i="5"/>
  <c r="U41" i="5"/>
  <c r="D42" i="5"/>
  <c r="O42" i="5"/>
  <c r="Z42" i="5"/>
  <c r="G67" i="5"/>
  <c r="D69" i="5"/>
  <c r="AB73" i="5"/>
  <c r="R75" i="5"/>
  <c r="S97" i="5"/>
  <c r="N104" i="5"/>
  <c r="AA105" i="5"/>
  <c r="D112" i="5"/>
  <c r="U113" i="5"/>
  <c r="I117" i="5"/>
  <c r="D121" i="5"/>
  <c r="V121" i="5"/>
  <c r="N122" i="5"/>
  <c r="I123" i="5"/>
  <c r="D10" i="6"/>
  <c r="M10" i="6"/>
  <c r="Y10" i="6"/>
  <c r="K11" i="6"/>
  <c r="U11" i="6"/>
  <c r="AC11" i="6" s="1"/>
  <c r="H12" i="6"/>
  <c r="R12" i="6"/>
  <c r="AA12" i="6"/>
  <c r="J28" i="6"/>
  <c r="Q28" i="6"/>
  <c r="Y28" i="6"/>
  <c r="I29" i="6"/>
  <c r="Q29" i="6"/>
  <c r="X29" i="6"/>
  <c r="H30" i="6"/>
  <c r="O30" i="6"/>
  <c r="X30" i="6"/>
  <c r="G34" i="6"/>
  <c r="P34" i="6"/>
  <c r="W34" i="6"/>
  <c r="D35" i="6"/>
  <c r="O35" i="6"/>
  <c r="W35" i="6"/>
  <c r="F36" i="6"/>
  <c r="N36" i="6"/>
  <c r="U36" i="6"/>
  <c r="AD36" i="6"/>
  <c r="D46" i="6"/>
  <c r="K46" i="6"/>
  <c r="S46" i="6"/>
  <c r="AB46" i="6"/>
  <c r="K47" i="6"/>
  <c r="R47" i="6"/>
  <c r="AA47" i="6"/>
  <c r="I48" i="6"/>
  <c r="R48" i="6"/>
  <c r="Z48" i="6"/>
  <c r="D49" i="6"/>
  <c r="AB49" i="6"/>
  <c r="AA50" i="6"/>
  <c r="X51" i="6"/>
  <c r="E52" i="6"/>
  <c r="M52" i="6"/>
  <c r="V52" i="6"/>
  <c r="AC52" i="6"/>
  <c r="L53" i="6"/>
  <c r="U53" i="6"/>
  <c r="AC53" i="6" s="1"/>
  <c r="D54" i="6"/>
  <c r="L54" i="6"/>
  <c r="T54" i="6"/>
  <c r="AA54" i="6"/>
  <c r="J55" i="6"/>
  <c r="I56" i="6"/>
  <c r="F57" i="6"/>
  <c r="AD57" i="6"/>
  <c r="G58" i="6"/>
  <c r="P58" i="6"/>
  <c r="W58" i="6"/>
  <c r="D59" i="6"/>
  <c r="O59" i="6"/>
  <c r="W59" i="6"/>
  <c r="F60" i="6"/>
  <c r="N60" i="6"/>
  <c r="U60" i="6"/>
  <c r="AD60" i="6"/>
  <c r="P61" i="6"/>
  <c r="O62" i="6"/>
  <c r="L63" i="6"/>
  <c r="J64" i="6"/>
  <c r="Q64" i="6"/>
  <c r="Y64" i="6"/>
  <c r="I65" i="6"/>
  <c r="Q65" i="6"/>
  <c r="X65" i="6"/>
  <c r="H66" i="6"/>
  <c r="O66" i="6"/>
  <c r="X66" i="6"/>
  <c r="V67" i="6"/>
  <c r="U68" i="6"/>
  <c r="AC68" i="6" s="1"/>
  <c r="R69" i="6"/>
  <c r="D70" i="6"/>
  <c r="K70" i="6"/>
  <c r="S70" i="6"/>
  <c r="AB70" i="6"/>
  <c r="K71" i="6"/>
  <c r="R71" i="6"/>
  <c r="AA71" i="6"/>
  <c r="K72" i="6"/>
  <c r="U72" i="6"/>
  <c r="AC75" i="6"/>
  <c r="Z75" i="6"/>
  <c r="R75" i="6"/>
  <c r="I75" i="6"/>
  <c r="AA74" i="6"/>
  <c r="R74" i="6"/>
  <c r="K74" i="6"/>
  <c r="J73" i="6"/>
  <c r="Q73" i="6"/>
  <c r="Y73" i="6"/>
  <c r="I74" i="6"/>
  <c r="U74" i="6"/>
  <c r="AC74" i="6" s="1"/>
  <c r="F75" i="6"/>
  <c r="O75" i="6"/>
  <c r="AA75" i="6"/>
  <c r="T76" i="6"/>
  <c r="I78" i="6"/>
  <c r="G79" i="6"/>
  <c r="Q79" i="6"/>
  <c r="AB79" i="6"/>
  <c r="O80" i="6"/>
  <c r="X80" i="6"/>
  <c r="I81" i="6"/>
  <c r="U81" i="6"/>
  <c r="AC84" i="6"/>
  <c r="R84" i="6"/>
  <c r="I84" i="6"/>
  <c r="X83" i="6"/>
  <c r="N83" i="6"/>
  <c r="AB82" i="6"/>
  <c r="P82" i="6"/>
  <c r="G82" i="6"/>
  <c r="N82" i="6"/>
  <c r="D83" i="6"/>
  <c r="T83" i="6"/>
  <c r="E84" i="6"/>
  <c r="U84" i="6"/>
  <c r="D85" i="6"/>
  <c r="M85" i="6"/>
  <c r="Y85" i="6"/>
  <c r="K86" i="6"/>
  <c r="U86" i="6"/>
  <c r="AC86" i="6" s="1"/>
  <c r="H87" i="6"/>
  <c r="R87" i="6"/>
  <c r="AA87" i="6"/>
  <c r="AB88" i="6"/>
  <c r="AC96" i="6"/>
  <c r="R96" i="6"/>
  <c r="I96" i="6"/>
  <c r="X95" i="6"/>
  <c r="N95" i="6"/>
  <c r="AB94" i="6"/>
  <c r="P94" i="6"/>
  <c r="G94" i="6"/>
  <c r="AA96" i="6"/>
  <c r="L96" i="6"/>
  <c r="AA95" i="6"/>
  <c r="L95" i="6"/>
  <c r="V94" i="6"/>
  <c r="H94" i="6"/>
  <c r="T94" i="6"/>
  <c r="O95" i="6"/>
  <c r="E96" i="6"/>
  <c r="X96" i="6"/>
  <c r="K97" i="6"/>
  <c r="Y97" i="6"/>
  <c r="L98" i="6"/>
  <c r="D99" i="6"/>
  <c r="D103" i="6"/>
  <c r="W103" i="6"/>
  <c r="T104" i="6"/>
  <c r="K105" i="6"/>
  <c r="AC108" i="6"/>
  <c r="AA108" i="6"/>
  <c r="K108" i="6"/>
  <c r="T107" i="6"/>
  <c r="AC106" i="6"/>
  <c r="M106" i="6"/>
  <c r="I108" i="6"/>
  <c r="L107" i="6"/>
  <c r="N106" i="6"/>
  <c r="W106" i="6"/>
  <c r="D108" i="6"/>
  <c r="J34" i="6"/>
  <c r="Q34" i="6"/>
  <c r="Y34" i="6"/>
  <c r="I35" i="6"/>
  <c r="Q35" i="6"/>
  <c r="X35" i="6"/>
  <c r="H36" i="6"/>
  <c r="O36" i="6"/>
  <c r="X36" i="6"/>
  <c r="E46" i="6"/>
  <c r="M46" i="6"/>
  <c r="V46" i="6"/>
  <c r="AC46" i="6"/>
  <c r="L47" i="6"/>
  <c r="U47" i="6"/>
  <c r="AC47" i="6" s="1"/>
  <c r="D48" i="6"/>
  <c r="L48" i="6"/>
  <c r="T48" i="6"/>
  <c r="AA48" i="6"/>
  <c r="J49" i="6"/>
  <c r="I50" i="6"/>
  <c r="F51" i="6"/>
  <c r="AD51" i="6"/>
  <c r="G52" i="6"/>
  <c r="P52" i="6"/>
  <c r="W52" i="6"/>
  <c r="D53" i="6"/>
  <c r="O53" i="6"/>
  <c r="W53" i="6"/>
  <c r="F54" i="6"/>
  <c r="N54" i="6"/>
  <c r="U54" i="6"/>
  <c r="AD54" i="6"/>
  <c r="P55" i="6"/>
  <c r="O56" i="6"/>
  <c r="L57" i="6"/>
  <c r="J58" i="6"/>
  <c r="Q58" i="6"/>
  <c r="Y58" i="6"/>
  <c r="I59" i="6"/>
  <c r="Q59" i="6"/>
  <c r="X59" i="6"/>
  <c r="H60" i="6"/>
  <c r="O60" i="6"/>
  <c r="X60" i="6"/>
  <c r="V61" i="6"/>
  <c r="U62" i="6"/>
  <c r="AC62" i="6" s="1"/>
  <c r="R63" i="6"/>
  <c r="E70" i="6"/>
  <c r="M70" i="6"/>
  <c r="V70" i="6"/>
  <c r="AC70" i="6"/>
  <c r="L71" i="6"/>
  <c r="U71" i="6"/>
  <c r="AC71" i="6" s="1"/>
  <c r="D72" i="6"/>
  <c r="L72" i="6"/>
  <c r="X72" i="6"/>
  <c r="AB76" i="6"/>
  <c r="J79" i="6"/>
  <c r="S79" i="6"/>
  <c r="D80" i="6"/>
  <c r="Q80" i="6"/>
  <c r="AA80" i="6"/>
  <c r="N81" i="6"/>
  <c r="E85" i="6"/>
  <c r="Q85" i="6"/>
  <c r="AB85" i="6"/>
  <c r="L86" i="6"/>
  <c r="X86" i="6"/>
  <c r="I87" i="6"/>
  <c r="AC90" i="6"/>
  <c r="AA89" i="6"/>
  <c r="T88" i="6"/>
  <c r="L89" i="6"/>
  <c r="X90" i="6"/>
  <c r="W99" i="6"/>
  <c r="N99" i="6"/>
  <c r="F99" i="6"/>
  <c r="W98" i="6"/>
  <c r="O98" i="6"/>
  <c r="D98" i="6"/>
  <c r="W97" i="6"/>
  <c r="P97" i="6"/>
  <c r="G97" i="6"/>
  <c r="Z99" i="6"/>
  <c r="L99" i="6"/>
  <c r="AA98" i="6"/>
  <c r="Q98" i="6"/>
  <c r="AC97" i="6"/>
  <c r="S97" i="6"/>
  <c r="J97" i="6"/>
  <c r="M97" i="6"/>
  <c r="AB97" i="6"/>
  <c r="R98" i="6"/>
  <c r="H99" i="6"/>
  <c r="T99" i="6"/>
  <c r="K103" i="6"/>
  <c r="AC103" i="6"/>
  <c r="U104" i="6"/>
  <c r="AC104" i="6" s="1"/>
  <c r="J52" i="6"/>
  <c r="Q52" i="6"/>
  <c r="Y52" i="6"/>
  <c r="I53" i="6"/>
  <c r="Q53" i="6"/>
  <c r="X53" i="6"/>
  <c r="H54" i="6"/>
  <c r="O54" i="6"/>
  <c r="X54" i="6"/>
  <c r="V55" i="6"/>
  <c r="U56" i="6"/>
  <c r="AC56" i="6" s="1"/>
  <c r="R57" i="6"/>
  <c r="AC78" i="6"/>
  <c r="Q78" i="6"/>
  <c r="L77" i="6"/>
  <c r="D76" i="6"/>
  <c r="T77" i="6"/>
  <c r="AC81" i="6"/>
  <c r="AA81" i="6"/>
  <c r="T81" i="6"/>
  <c r="L81" i="6"/>
  <c r="D81" i="6"/>
  <c r="U80" i="6"/>
  <c r="AC80" i="6" s="1"/>
  <c r="L80" i="6"/>
  <c r="AC79" i="6"/>
  <c r="V79" i="6"/>
  <c r="M79" i="6"/>
  <c r="E79" i="6"/>
  <c r="K79" i="6"/>
  <c r="W79" i="6"/>
  <c r="I80" i="6"/>
  <c r="R80" i="6"/>
  <c r="F81" i="6"/>
  <c r="O81" i="6"/>
  <c r="Z81" i="6"/>
  <c r="J46" i="6"/>
  <c r="Q46" i="6"/>
  <c r="Y46" i="6"/>
  <c r="I47" i="6"/>
  <c r="Q47" i="6"/>
  <c r="X47" i="6"/>
  <c r="H48" i="6"/>
  <c r="O48" i="6"/>
  <c r="X48" i="6"/>
  <c r="V49" i="6"/>
  <c r="U50" i="6"/>
  <c r="AC50" i="6" s="1"/>
  <c r="R51" i="6"/>
  <c r="D52" i="6"/>
  <c r="K52" i="6"/>
  <c r="S52" i="6"/>
  <c r="AB52" i="6"/>
  <c r="K53" i="6"/>
  <c r="R53" i="6"/>
  <c r="AA53" i="6"/>
  <c r="I54" i="6"/>
  <c r="R54" i="6"/>
  <c r="Z54" i="6"/>
  <c r="D55" i="6"/>
  <c r="AB55" i="6"/>
  <c r="AA56" i="6"/>
  <c r="X57" i="6"/>
  <c r="J70" i="6"/>
  <c r="Q70" i="6"/>
  <c r="Y70" i="6"/>
  <c r="I71" i="6"/>
  <c r="Q71" i="6"/>
  <c r="X71" i="6"/>
  <c r="I72" i="6"/>
  <c r="R72" i="6"/>
  <c r="M76" i="6"/>
  <c r="AA77" i="6"/>
  <c r="D79" i="6"/>
  <c r="P79" i="6"/>
  <c r="Y79" i="6"/>
  <c r="K80" i="6"/>
  <c r="W80" i="6"/>
  <c r="H81" i="6"/>
  <c r="R81" i="6"/>
  <c r="AD81" i="6"/>
  <c r="AC87" i="6"/>
  <c r="AD87" i="6"/>
  <c r="U87" i="6"/>
  <c r="N87" i="6"/>
  <c r="F87" i="6"/>
  <c r="W86" i="6"/>
  <c r="O86" i="6"/>
  <c r="D86" i="6"/>
  <c r="W85" i="6"/>
  <c r="P85" i="6"/>
  <c r="G85" i="6"/>
  <c r="K85" i="6"/>
  <c r="V85" i="6"/>
  <c r="I86" i="6"/>
  <c r="R86" i="6"/>
  <c r="D87" i="6"/>
  <c r="O87" i="6"/>
  <c r="Z87" i="6"/>
  <c r="AC105" i="6"/>
  <c r="R105" i="6"/>
  <c r="H105" i="6"/>
  <c r="W104" i="6"/>
  <c r="N104" i="6"/>
  <c r="AB103" i="6"/>
  <c r="P103" i="6"/>
  <c r="E103" i="6"/>
  <c r="Z105" i="6"/>
  <c r="L105" i="6"/>
  <c r="AA104" i="6"/>
  <c r="K104" i="6"/>
  <c r="V103" i="6"/>
  <c r="H103" i="6"/>
  <c r="T103" i="6"/>
  <c r="O104" i="6"/>
  <c r="E105" i="6"/>
  <c r="X105" i="6"/>
  <c r="AC93" i="6"/>
  <c r="AA93" i="6"/>
  <c r="T93" i="6"/>
  <c r="L93" i="6"/>
  <c r="D93" i="6"/>
  <c r="U92" i="6"/>
  <c r="AC92" i="6" s="1"/>
  <c r="L92" i="6"/>
  <c r="J91" i="6"/>
  <c r="Q91" i="6"/>
  <c r="Y91" i="6"/>
  <c r="I92" i="6"/>
  <c r="R92" i="6"/>
  <c r="F93" i="6"/>
  <c r="O93" i="6"/>
  <c r="Z93" i="6"/>
  <c r="AD111" i="6"/>
  <c r="O111" i="6"/>
  <c r="U110" i="6"/>
  <c r="AC110" i="6" s="1"/>
  <c r="AB109" i="6"/>
  <c r="K109" i="6"/>
  <c r="T109" i="6"/>
  <c r="N110" i="6"/>
  <c r="R111" i="6"/>
  <c r="E118" i="6"/>
  <c r="V118" i="6"/>
  <c r="L119" i="6"/>
  <c r="D120" i="6"/>
  <c r="T120" i="6"/>
  <c r="J124" i="6"/>
  <c r="Y124" i="6"/>
  <c r="Q125" i="6"/>
  <c r="H126" i="6"/>
  <c r="M118" i="6"/>
  <c r="AC118" i="6"/>
  <c r="U119" i="6"/>
  <c r="AC119" i="6" s="1"/>
  <c r="L120" i="6"/>
  <c r="AC126" i="6"/>
  <c r="Z126" i="6"/>
  <c r="R126" i="6"/>
  <c r="I126" i="6"/>
  <c r="AA125" i="6"/>
  <c r="R125" i="6"/>
  <c r="K125" i="6"/>
  <c r="AB124" i="6"/>
  <c r="S124" i="6"/>
  <c r="K124" i="6"/>
  <c r="D124" i="6"/>
  <c r="AD126" i="6"/>
  <c r="U126" i="6"/>
  <c r="N126" i="6"/>
  <c r="F126" i="6"/>
  <c r="W125" i="6"/>
  <c r="O125" i="6"/>
  <c r="D125" i="6"/>
  <c r="W124" i="6"/>
  <c r="P124" i="6"/>
  <c r="G124" i="6"/>
  <c r="Q124" i="6"/>
  <c r="I125" i="6"/>
  <c r="X125" i="6"/>
  <c r="O126" i="6"/>
  <c r="AC129" i="6"/>
  <c r="R129" i="6"/>
  <c r="N128" i="6"/>
  <c r="G127" i="6"/>
  <c r="D129" i="6"/>
  <c r="V127" i="6"/>
  <c r="K129" i="6"/>
  <c r="AC120" i="6"/>
  <c r="AD120" i="6"/>
  <c r="U120" i="6"/>
  <c r="N120" i="6"/>
  <c r="F120" i="6"/>
  <c r="W119" i="6"/>
  <c r="O119" i="6"/>
  <c r="D119" i="6"/>
  <c r="W118" i="6"/>
  <c r="P118" i="6"/>
  <c r="G118" i="6"/>
  <c r="Z120" i="6"/>
  <c r="R120" i="6"/>
  <c r="I120" i="6"/>
  <c r="AA119" i="6"/>
  <c r="R119" i="6"/>
  <c r="K119" i="6"/>
  <c r="AB118" i="6"/>
  <c r="S118" i="6"/>
  <c r="K118" i="6"/>
  <c r="D118" i="6"/>
  <c r="Q118" i="6"/>
  <c r="I119" i="6"/>
  <c r="X119" i="6"/>
  <c r="O120" i="6"/>
  <c r="AA123" i="6"/>
  <c r="N122" i="6"/>
  <c r="R123" i="6"/>
  <c r="G121" i="6"/>
  <c r="E124" i="6"/>
  <c r="V124" i="6"/>
  <c r="L125" i="6"/>
  <c r="D126" i="6"/>
  <c r="T126" i="6"/>
  <c r="N127" i="6"/>
  <c r="AA129" i="6"/>
  <c r="E7" i="7"/>
  <c r="E11" i="7"/>
  <c r="E15" i="7"/>
  <c r="E19" i="7"/>
  <c r="E23" i="7"/>
  <c r="E27" i="7"/>
  <c r="E31" i="7"/>
  <c r="E35" i="7"/>
  <c r="E39" i="7"/>
  <c r="E43" i="7"/>
  <c r="D48" i="7"/>
  <c r="D52" i="7"/>
  <c r="D56" i="7"/>
  <c r="M100" i="6"/>
  <c r="W100" i="6"/>
  <c r="H101" i="6"/>
  <c r="T101" i="6"/>
  <c r="E102" i="6"/>
  <c r="Q102" i="6"/>
  <c r="J112" i="6"/>
  <c r="Q112" i="6"/>
  <c r="Y112" i="6"/>
  <c r="I113" i="6"/>
  <c r="Q113" i="6"/>
  <c r="X113" i="6"/>
  <c r="H114" i="6"/>
  <c r="O114" i="6"/>
  <c r="X114" i="6"/>
  <c r="Z115" i="6"/>
  <c r="F117" i="6"/>
  <c r="D10" i="7"/>
  <c r="D14" i="7"/>
  <c r="D18" i="7"/>
  <c r="AC42" i="4"/>
  <c r="T41" i="4"/>
  <c r="H28" i="4"/>
  <c r="D34" i="4"/>
  <c r="AC39" i="4"/>
  <c r="AC37" i="4"/>
  <c r="M37" i="4"/>
  <c r="U66" i="4"/>
  <c r="T64" i="4"/>
  <c r="H64" i="4"/>
  <c r="AA39" i="4"/>
  <c r="U63" i="4"/>
  <c r="U62" i="4"/>
  <c r="P61" i="4"/>
  <c r="L62" i="4"/>
  <c r="G61" i="4"/>
  <c r="X62" i="4"/>
  <c r="D66" i="4"/>
  <c r="AC87" i="4"/>
  <c r="Q86" i="4"/>
  <c r="AB85" i="4"/>
  <c r="L30" i="4"/>
  <c r="W28" i="4"/>
  <c r="T30" i="4"/>
  <c r="P28" i="4"/>
  <c r="R36" i="4"/>
  <c r="W34" i="4"/>
  <c r="W35" i="4"/>
  <c r="E34" i="4"/>
  <c r="T36" i="4"/>
  <c r="AB67" i="4"/>
  <c r="T69" i="4"/>
  <c r="AA90" i="4"/>
  <c r="T100" i="4"/>
  <c r="AC102" i="4"/>
  <c r="X101" i="4"/>
  <c r="D46" i="4"/>
  <c r="X48" i="4"/>
  <c r="D67" i="4"/>
  <c r="U68" i="4"/>
  <c r="M88" i="4"/>
  <c r="E100" i="4"/>
  <c r="D101" i="4"/>
  <c r="K102" i="4"/>
  <c r="V103" i="4"/>
  <c r="U104" i="4"/>
  <c r="R105" i="4"/>
  <c r="Y112" i="4"/>
  <c r="X113" i="4"/>
  <c r="AD114" i="4"/>
  <c r="K16" i="4"/>
  <c r="V16" i="4"/>
  <c r="D17" i="4"/>
  <c r="R17" i="4"/>
  <c r="AC17" i="4" s="1"/>
  <c r="L18" i="4"/>
  <c r="X18" i="4"/>
  <c r="D16" i="4"/>
  <c r="M16" i="4"/>
  <c r="W16" i="4"/>
  <c r="K17" i="4"/>
  <c r="U17" i="4"/>
  <c r="D18" i="4"/>
  <c r="O18" i="4"/>
  <c r="Z18" i="4"/>
  <c r="P85" i="4"/>
  <c r="AC85" i="4"/>
  <c r="U86" i="4"/>
  <c r="N87" i="4"/>
  <c r="AD87" i="4"/>
  <c r="D91" i="4"/>
  <c r="L92" i="4"/>
  <c r="T106" i="4"/>
  <c r="N107" i="4"/>
  <c r="K108" i="4"/>
  <c r="E16" i="4"/>
  <c r="P16" i="4"/>
  <c r="AB16" i="4"/>
  <c r="L17" i="4"/>
  <c r="W17" i="4"/>
  <c r="R18" i="4"/>
  <c r="AA18" i="4"/>
  <c r="O29" i="4"/>
  <c r="AC30" i="4"/>
  <c r="D32" i="4"/>
  <c r="Z33" i="4"/>
  <c r="N34" i="4"/>
  <c r="K35" i="4"/>
  <c r="AC36" i="4"/>
  <c r="T38" i="4"/>
  <c r="K40" i="4"/>
  <c r="Z42" i="4"/>
  <c r="T47" i="4"/>
  <c r="P58" i="4"/>
  <c r="W59" i="4"/>
  <c r="AA60" i="4"/>
  <c r="H61" i="4"/>
  <c r="Y61" i="4"/>
  <c r="N62" i="4"/>
  <c r="AA62" i="4"/>
  <c r="AC63" i="4"/>
  <c r="D65" i="4"/>
  <c r="Z66" i="4"/>
  <c r="N67" i="4"/>
  <c r="K68" i="4"/>
  <c r="AC69" i="4"/>
  <c r="E73" i="4"/>
  <c r="K74" i="4"/>
  <c r="H82" i="4"/>
  <c r="E84" i="4"/>
  <c r="D85" i="4"/>
  <c r="Q85" i="4"/>
  <c r="I86" i="4"/>
  <c r="AA86" i="4"/>
  <c r="R87" i="4"/>
  <c r="I90" i="4"/>
  <c r="E91" i="4"/>
  <c r="V91" i="4"/>
  <c r="T92" i="4"/>
  <c r="Q93" i="4"/>
  <c r="H100" i="4"/>
  <c r="Y100" i="4"/>
  <c r="N101" i="4"/>
  <c r="D102" i="4"/>
  <c r="T102" i="4"/>
  <c r="T103" i="4"/>
  <c r="K104" i="4"/>
  <c r="E105" i="4"/>
  <c r="G106" i="4"/>
  <c r="Z106" i="4"/>
  <c r="W107" i="4"/>
  <c r="Q108" i="4"/>
  <c r="Q112" i="4"/>
  <c r="O113" i="4"/>
  <c r="L114" i="4"/>
  <c r="G118" i="4"/>
  <c r="S118" i="4"/>
  <c r="K119" i="4"/>
  <c r="X119" i="4"/>
  <c r="N120" i="4"/>
  <c r="AD120" i="4"/>
  <c r="J10" i="5"/>
  <c r="V10" i="5"/>
  <c r="I11" i="5"/>
  <c r="U11" i="5"/>
  <c r="F12" i="5"/>
  <c r="R12" i="5"/>
  <c r="AD12" i="5"/>
  <c r="G13" i="5"/>
  <c r="P13" i="5"/>
  <c r="W13" i="5"/>
  <c r="D14" i="5"/>
  <c r="O14" i="5"/>
  <c r="W14" i="5"/>
  <c r="F15" i="5"/>
  <c r="N15" i="5"/>
  <c r="U15" i="5"/>
  <c r="AD15" i="5"/>
  <c r="J16" i="5"/>
  <c r="V16" i="5"/>
  <c r="I17" i="5"/>
  <c r="U17" i="5"/>
  <c r="F18" i="5"/>
  <c r="R18" i="5"/>
  <c r="AD18" i="5"/>
  <c r="G19" i="5"/>
  <c r="P19" i="5"/>
  <c r="W19" i="5"/>
  <c r="D20" i="5"/>
  <c r="O20" i="5"/>
  <c r="W20" i="5"/>
  <c r="F21" i="5"/>
  <c r="N21" i="5"/>
  <c r="U21" i="5"/>
  <c r="AD21" i="5"/>
  <c r="J22" i="5"/>
  <c r="V22" i="5"/>
  <c r="I23" i="5"/>
  <c r="U23" i="5"/>
  <c r="F24" i="5"/>
  <c r="R24" i="5"/>
  <c r="AD24" i="5"/>
  <c r="G25" i="5"/>
  <c r="P25" i="5"/>
  <c r="W25" i="5"/>
  <c r="D26" i="5"/>
  <c r="O26" i="5"/>
  <c r="W26" i="5"/>
  <c r="F27" i="5"/>
  <c r="N27" i="5"/>
  <c r="U27" i="5"/>
  <c r="AD27" i="5"/>
  <c r="J28" i="5"/>
  <c r="V28" i="5"/>
  <c r="I29" i="5"/>
  <c r="W29" i="5"/>
  <c r="L30" i="5"/>
  <c r="AA30" i="5"/>
  <c r="E34" i="5"/>
  <c r="M34" i="5"/>
  <c r="V34" i="5"/>
  <c r="AC34" i="5"/>
  <c r="L35" i="5"/>
  <c r="U35" i="5"/>
  <c r="D36" i="5"/>
  <c r="L36" i="5"/>
  <c r="T36" i="5"/>
  <c r="AA36" i="5"/>
  <c r="N37" i="5"/>
  <c r="U38" i="5"/>
  <c r="J40" i="5"/>
  <c r="Q40" i="5"/>
  <c r="Y40" i="5"/>
  <c r="I41" i="5"/>
  <c r="Q41" i="5"/>
  <c r="X41" i="5"/>
  <c r="F42" i="5"/>
  <c r="N42" i="5"/>
  <c r="U42" i="5"/>
  <c r="AD42" i="5"/>
  <c r="M43" i="5"/>
  <c r="AB43" i="5"/>
  <c r="T44" i="5"/>
  <c r="I45" i="5"/>
  <c r="X45" i="5"/>
  <c r="E46" i="5"/>
  <c r="M46" i="5"/>
  <c r="V46" i="5"/>
  <c r="AC46" i="5"/>
  <c r="L47" i="5"/>
  <c r="U47" i="5"/>
  <c r="I48" i="5"/>
  <c r="R48" i="5"/>
  <c r="Z48" i="5"/>
  <c r="D49" i="5"/>
  <c r="N49" i="5"/>
  <c r="Y49" i="5"/>
  <c r="L50" i="5"/>
  <c r="U50" i="5"/>
  <c r="E51" i="5"/>
  <c r="Q51" i="5"/>
  <c r="AA51" i="5"/>
  <c r="E52" i="5"/>
  <c r="M52" i="5"/>
  <c r="V52" i="5"/>
  <c r="AC52" i="5"/>
  <c r="L53" i="5"/>
  <c r="U53" i="5"/>
  <c r="D54" i="5"/>
  <c r="L54" i="5"/>
  <c r="T54" i="5"/>
  <c r="AA54" i="5"/>
  <c r="M55" i="5"/>
  <c r="E58" i="5"/>
  <c r="M58" i="5"/>
  <c r="V58" i="5"/>
  <c r="AC58" i="5"/>
  <c r="L59" i="5"/>
  <c r="U59" i="5"/>
  <c r="I60" i="5"/>
  <c r="R60" i="5"/>
  <c r="Z60" i="5"/>
  <c r="D61" i="5"/>
  <c r="N61" i="5"/>
  <c r="Y61" i="5"/>
  <c r="L62" i="5"/>
  <c r="X62" i="5"/>
  <c r="K63" i="5"/>
  <c r="AC63" i="5"/>
  <c r="G64" i="5"/>
  <c r="P64" i="5"/>
  <c r="W64" i="5"/>
  <c r="D65" i="5"/>
  <c r="O65" i="5"/>
  <c r="W65" i="5"/>
  <c r="F66" i="5"/>
  <c r="N66" i="5"/>
  <c r="U66" i="5"/>
  <c r="AD66" i="5"/>
  <c r="S67" i="5"/>
  <c r="R68" i="5"/>
  <c r="AC68" i="5" s="1"/>
  <c r="O69" i="5"/>
  <c r="D70" i="5"/>
  <c r="K70" i="5"/>
  <c r="S70" i="5"/>
  <c r="AB70" i="5"/>
  <c r="K71" i="5"/>
  <c r="R71" i="5"/>
  <c r="AC71" i="5" s="1"/>
  <c r="AA71" i="5"/>
  <c r="I72" i="5"/>
  <c r="R72" i="5"/>
  <c r="AA72" i="5"/>
  <c r="E73" i="5"/>
  <c r="M73" i="5"/>
  <c r="V73" i="5"/>
  <c r="AC73" i="5"/>
  <c r="L74" i="5"/>
  <c r="X74" i="5"/>
  <c r="I75" i="5"/>
  <c r="T75" i="5"/>
  <c r="E78" i="5"/>
  <c r="Y76" i="5"/>
  <c r="O77" i="5"/>
  <c r="AC78" i="5"/>
  <c r="D82" i="5"/>
  <c r="P82" i="5"/>
  <c r="Y82" i="5"/>
  <c r="K83" i="5"/>
  <c r="W83" i="5"/>
  <c r="H84" i="5"/>
  <c r="R84" i="5"/>
  <c r="AD84" i="5"/>
  <c r="D88" i="5"/>
  <c r="P88" i="5"/>
  <c r="Y88" i="5"/>
  <c r="K89" i="5"/>
  <c r="W89" i="5"/>
  <c r="H90" i="5"/>
  <c r="R90" i="5"/>
  <c r="AD90" i="5"/>
  <c r="G94" i="5"/>
  <c r="Q94" i="5"/>
  <c r="AC94" i="5"/>
  <c r="O95" i="5"/>
  <c r="X95" i="5"/>
  <c r="L96" i="5"/>
  <c r="U96" i="5"/>
  <c r="Z98" i="5"/>
  <c r="J97" i="5"/>
  <c r="F99" i="5"/>
  <c r="E106" i="5"/>
  <c r="P106" i="5"/>
  <c r="Y106" i="5"/>
  <c r="L107" i="5"/>
  <c r="W107" i="5"/>
  <c r="H108" i="5"/>
  <c r="T108" i="5"/>
  <c r="AD108" i="5"/>
  <c r="E112" i="5"/>
  <c r="Q112" i="5"/>
  <c r="AB112" i="5"/>
  <c r="L113" i="5"/>
  <c r="X113" i="5"/>
  <c r="H114" i="5"/>
  <c r="R114" i="5"/>
  <c r="AD114" i="5"/>
  <c r="T115" i="5"/>
  <c r="U123" i="5"/>
  <c r="K123" i="5"/>
  <c r="AA122" i="5"/>
  <c r="O122" i="5"/>
  <c r="D122" i="5"/>
  <c r="T121" i="5"/>
  <c r="H121" i="5"/>
  <c r="N121" i="5"/>
  <c r="AB121" i="5"/>
  <c r="T122" i="5"/>
  <c r="E123" i="5"/>
  <c r="R123" i="5"/>
  <c r="M127" i="5"/>
  <c r="X129" i="5"/>
  <c r="D92" i="4"/>
  <c r="G58" i="4"/>
  <c r="O59" i="4"/>
  <c r="T60" i="4"/>
  <c r="D73" i="4"/>
  <c r="G82" i="4"/>
  <c r="Q91" i="4"/>
  <c r="K93" i="4"/>
  <c r="G16" i="4"/>
  <c r="S16" i="4"/>
  <c r="AC16" i="4"/>
  <c r="O17" i="4"/>
  <c r="AA17" i="4"/>
  <c r="I18" i="4"/>
  <c r="T18" i="4"/>
  <c r="Q32" i="4"/>
  <c r="P34" i="4"/>
  <c r="N35" i="4"/>
  <c r="AB40" i="4"/>
  <c r="W58" i="4"/>
  <c r="D60" i="4"/>
  <c r="N61" i="4"/>
  <c r="AB61" i="4"/>
  <c r="O62" i="4"/>
  <c r="E63" i="4"/>
  <c r="R63" i="4"/>
  <c r="Q65" i="4"/>
  <c r="P67" i="4"/>
  <c r="N68" i="4"/>
  <c r="N73" i="4"/>
  <c r="AA74" i="4"/>
  <c r="D83" i="4"/>
  <c r="AA84" i="4"/>
  <c r="E85" i="4"/>
  <c r="V85" i="4"/>
  <c r="O86" i="4"/>
  <c r="F87" i="4"/>
  <c r="T87" i="4"/>
  <c r="J91" i="4"/>
  <c r="AC91" i="4"/>
  <c r="W92" i="4"/>
  <c r="T93" i="4"/>
  <c r="N100" i="4"/>
  <c r="AC100" i="4"/>
  <c r="Q101" i="4"/>
  <c r="I102" i="4"/>
  <c r="U102" i="4"/>
  <c r="K106" i="4"/>
  <c r="D107" i="4"/>
  <c r="Z107" i="4"/>
  <c r="T108" i="4"/>
  <c r="J118" i="4"/>
  <c r="Y118" i="4"/>
  <c r="O119" i="4"/>
  <c r="AA119" i="4"/>
  <c r="R120" i="4"/>
  <c r="M10" i="5"/>
  <c r="Y10" i="5"/>
  <c r="L11" i="5"/>
  <c r="X11" i="5"/>
  <c r="I12" i="5"/>
  <c r="U12" i="5"/>
  <c r="J13" i="5"/>
  <c r="Q13" i="5"/>
  <c r="Y13" i="5"/>
  <c r="I14" i="5"/>
  <c r="Q14" i="5"/>
  <c r="X14" i="5"/>
  <c r="H15" i="5"/>
  <c r="O15" i="5"/>
  <c r="X15" i="5"/>
  <c r="M16" i="5"/>
  <c r="Y16" i="5"/>
  <c r="L17" i="5"/>
  <c r="X17" i="5"/>
  <c r="I18" i="5"/>
  <c r="U18" i="5"/>
  <c r="J19" i="5"/>
  <c r="Q19" i="5"/>
  <c r="Y19" i="5"/>
  <c r="I20" i="5"/>
  <c r="Q20" i="5"/>
  <c r="X20" i="5"/>
  <c r="H21" i="5"/>
  <c r="O21" i="5"/>
  <c r="X21" i="5"/>
  <c r="M22" i="5"/>
  <c r="Y22" i="5"/>
  <c r="L23" i="5"/>
  <c r="X23" i="5"/>
  <c r="I24" i="5"/>
  <c r="U24" i="5"/>
  <c r="J25" i="5"/>
  <c r="Q25" i="5"/>
  <c r="Y25" i="5"/>
  <c r="I26" i="5"/>
  <c r="Q26" i="5"/>
  <c r="X26" i="5"/>
  <c r="H27" i="5"/>
  <c r="O27" i="5"/>
  <c r="X27" i="5"/>
  <c r="M28" i="5"/>
  <c r="Y28" i="5"/>
  <c r="L29" i="5"/>
  <c r="AA29" i="5"/>
  <c r="O30" i="5"/>
  <c r="G34" i="5"/>
  <c r="P34" i="5"/>
  <c r="W34" i="5"/>
  <c r="D35" i="5"/>
  <c r="O35" i="5"/>
  <c r="W35" i="5"/>
  <c r="F36" i="5"/>
  <c r="N36" i="5"/>
  <c r="U36" i="5"/>
  <c r="AD36" i="5"/>
  <c r="V37" i="5"/>
  <c r="D39" i="5"/>
  <c r="P43" i="5"/>
  <c r="H44" i="5"/>
  <c r="X44" i="5"/>
  <c r="L45" i="5"/>
  <c r="AC45" i="5"/>
  <c r="G46" i="5"/>
  <c r="P46" i="5"/>
  <c r="W46" i="5"/>
  <c r="D47" i="5"/>
  <c r="O47" i="5"/>
  <c r="W47" i="5"/>
  <c r="D48" i="5"/>
  <c r="L48" i="5"/>
  <c r="T48" i="5"/>
  <c r="AA48" i="5"/>
  <c r="G49" i="5"/>
  <c r="P49" i="5"/>
  <c r="AB49" i="5"/>
  <c r="N50" i="5"/>
  <c r="X50" i="5"/>
  <c r="I51" i="5"/>
  <c r="R51" i="5"/>
  <c r="AC51" i="5"/>
  <c r="G52" i="5"/>
  <c r="P52" i="5"/>
  <c r="W52" i="5"/>
  <c r="D53" i="5"/>
  <c r="O53" i="5"/>
  <c r="W53" i="5"/>
  <c r="F54" i="5"/>
  <c r="N54" i="5"/>
  <c r="U54" i="5"/>
  <c r="AD54" i="5"/>
  <c r="T55" i="5"/>
  <c r="G58" i="5"/>
  <c r="P58" i="5"/>
  <c r="W58" i="5"/>
  <c r="D59" i="5"/>
  <c r="O59" i="5"/>
  <c r="W59" i="5"/>
  <c r="D60" i="5"/>
  <c r="L60" i="5"/>
  <c r="T60" i="5"/>
  <c r="AA60" i="5"/>
  <c r="G61" i="5"/>
  <c r="P61" i="5"/>
  <c r="AB61" i="5"/>
  <c r="N62" i="5"/>
  <c r="Z62" i="5"/>
  <c r="Q63" i="5"/>
  <c r="J64" i="5"/>
  <c r="Q64" i="5"/>
  <c r="Y64" i="5"/>
  <c r="I65" i="5"/>
  <c r="Q65" i="5"/>
  <c r="X65" i="5"/>
  <c r="H66" i="5"/>
  <c r="O66" i="5"/>
  <c r="X66" i="5"/>
  <c r="Y67" i="5"/>
  <c r="X68" i="5"/>
  <c r="U69" i="5"/>
  <c r="E70" i="5"/>
  <c r="M70" i="5"/>
  <c r="V70" i="5"/>
  <c r="AC70" i="5"/>
  <c r="L71" i="5"/>
  <c r="U71" i="5"/>
  <c r="D72" i="5"/>
  <c r="L72" i="5"/>
  <c r="T72" i="5"/>
  <c r="AC72" i="5"/>
  <c r="G73" i="5"/>
  <c r="P73" i="5"/>
  <c r="W73" i="5"/>
  <c r="D74" i="5"/>
  <c r="Q74" i="5"/>
  <c r="AA74" i="5"/>
  <c r="L75" i="5"/>
  <c r="G82" i="5"/>
  <c r="Q82" i="5"/>
  <c r="AB82" i="5"/>
  <c r="O83" i="5"/>
  <c r="X83" i="5"/>
  <c r="I84" i="5"/>
  <c r="U84" i="5"/>
  <c r="K87" i="5"/>
  <c r="T85" i="5"/>
  <c r="AA86" i="5"/>
  <c r="G88" i="5"/>
  <c r="Q88" i="5"/>
  <c r="AB88" i="5"/>
  <c r="O89" i="5"/>
  <c r="X89" i="5"/>
  <c r="I90" i="5"/>
  <c r="U90" i="5"/>
  <c r="J94" i="5"/>
  <c r="V94" i="5"/>
  <c r="D95" i="5"/>
  <c r="Q95" i="5"/>
  <c r="D96" i="5"/>
  <c r="N96" i="5"/>
  <c r="G106" i="5"/>
  <c r="Q106" i="5"/>
  <c r="AC106" i="5"/>
  <c r="O107" i="5"/>
  <c r="X107" i="5"/>
  <c r="L108" i="5"/>
  <c r="U108" i="5"/>
  <c r="J112" i="5"/>
  <c r="S112" i="5"/>
  <c r="AC112" i="5"/>
  <c r="Q113" i="5"/>
  <c r="AA113" i="5"/>
  <c r="I114" i="5"/>
  <c r="L116" i="5"/>
  <c r="J115" i="5"/>
  <c r="AB115" i="5"/>
  <c r="AB127" i="5"/>
  <c r="L60" i="4"/>
  <c r="P118" i="4"/>
  <c r="AB118" i="4"/>
  <c r="Q119" i="4"/>
  <c r="H120" i="4"/>
  <c r="U120" i="4"/>
  <c r="J34" i="5"/>
  <c r="Q34" i="5"/>
  <c r="Y34" i="5"/>
  <c r="I35" i="5"/>
  <c r="Q35" i="5"/>
  <c r="X35" i="5"/>
  <c r="H36" i="5"/>
  <c r="O36" i="5"/>
  <c r="X36" i="5"/>
  <c r="D38" i="5"/>
  <c r="K39" i="5"/>
  <c r="J46" i="5"/>
  <c r="Q46" i="5"/>
  <c r="Y46" i="5"/>
  <c r="I47" i="5"/>
  <c r="Q47" i="5"/>
  <c r="X47" i="5"/>
  <c r="F48" i="5"/>
  <c r="N48" i="5"/>
  <c r="U48" i="5"/>
  <c r="AD48" i="5"/>
  <c r="H49" i="5"/>
  <c r="T49" i="5"/>
  <c r="D50" i="5"/>
  <c r="O50" i="5"/>
  <c r="AA50" i="5"/>
  <c r="K51" i="5"/>
  <c r="U51" i="5"/>
  <c r="J52" i="5"/>
  <c r="Q52" i="5"/>
  <c r="Y52" i="5"/>
  <c r="I53" i="5"/>
  <c r="Q53" i="5"/>
  <c r="X53" i="5"/>
  <c r="H54" i="5"/>
  <c r="O54" i="5"/>
  <c r="X54" i="5"/>
  <c r="J58" i="5"/>
  <c r="Q58" i="5"/>
  <c r="Y58" i="5"/>
  <c r="I59" i="5"/>
  <c r="Q59" i="5"/>
  <c r="X59" i="5"/>
  <c r="F60" i="5"/>
  <c r="N60" i="5"/>
  <c r="U60" i="5"/>
  <c r="AD60" i="5"/>
  <c r="H61" i="5"/>
  <c r="T61" i="5"/>
  <c r="D62" i="5"/>
  <c r="O62" i="5"/>
  <c r="E63" i="5"/>
  <c r="U63" i="5"/>
  <c r="G70" i="5"/>
  <c r="P70" i="5"/>
  <c r="W70" i="5"/>
  <c r="D71" i="5"/>
  <c r="O71" i="5"/>
  <c r="W71" i="5"/>
  <c r="F72" i="5"/>
  <c r="N72" i="5"/>
  <c r="U72" i="5"/>
  <c r="AC75" i="5"/>
  <c r="AD75" i="5"/>
  <c r="U75" i="5"/>
  <c r="N75" i="5"/>
  <c r="F75" i="5"/>
  <c r="W74" i="5"/>
  <c r="O74" i="5"/>
  <c r="J73" i="5"/>
  <c r="Q73" i="5"/>
  <c r="Y73" i="5"/>
  <c r="I74" i="5"/>
  <c r="R74" i="5"/>
  <c r="AC74" i="5" s="1"/>
  <c r="D75" i="5"/>
  <c r="O75" i="5"/>
  <c r="Z75" i="5"/>
  <c r="J82" i="5"/>
  <c r="S82" i="5"/>
  <c r="D83" i="5"/>
  <c r="Q83" i="5"/>
  <c r="AA83" i="5"/>
  <c r="N84" i="5"/>
  <c r="J88" i="5"/>
  <c r="S88" i="5"/>
  <c r="D89" i="5"/>
  <c r="Q89" i="5"/>
  <c r="AA89" i="5"/>
  <c r="N90" i="5"/>
  <c r="AC96" i="5"/>
  <c r="Z96" i="5"/>
  <c r="R96" i="5"/>
  <c r="I96" i="5"/>
  <c r="AA95" i="5"/>
  <c r="R95" i="5"/>
  <c r="AC95" i="5" s="1"/>
  <c r="K95" i="5"/>
  <c r="AB94" i="5"/>
  <c r="S94" i="5"/>
  <c r="K94" i="5"/>
  <c r="D94" i="5"/>
  <c r="M94" i="5"/>
  <c r="W94" i="5"/>
  <c r="I95" i="5"/>
  <c r="U95" i="5"/>
  <c r="F96" i="5"/>
  <c r="O96" i="5"/>
  <c r="AA96" i="5"/>
  <c r="J106" i="5"/>
  <c r="V106" i="5"/>
  <c r="D107" i="5"/>
  <c r="Q107" i="5"/>
  <c r="D108" i="5"/>
  <c r="N108" i="5"/>
  <c r="AC114" i="5"/>
  <c r="AA114" i="5"/>
  <c r="T114" i="5"/>
  <c r="L114" i="5"/>
  <c r="D114" i="5"/>
  <c r="W113" i="5"/>
  <c r="O113" i="5"/>
  <c r="D113" i="5"/>
  <c r="W112" i="5"/>
  <c r="P112" i="5"/>
  <c r="G112" i="5"/>
  <c r="K112" i="5"/>
  <c r="V112" i="5"/>
  <c r="I113" i="5"/>
  <c r="R113" i="5"/>
  <c r="AC113" i="5" s="1"/>
  <c r="N114" i="5"/>
  <c r="X114" i="5"/>
  <c r="D59" i="4"/>
  <c r="Z73" i="4"/>
  <c r="F75" i="4"/>
  <c r="H83" i="4"/>
  <c r="AC84" i="4"/>
  <c r="P91" i="4"/>
  <c r="D93" i="4"/>
  <c r="AA93" i="4"/>
  <c r="S106" i="4"/>
  <c r="L107" i="4"/>
  <c r="H108" i="4"/>
  <c r="AA108" i="4"/>
  <c r="AB73" i="4"/>
  <c r="R75" i="4"/>
  <c r="D84" i="4"/>
  <c r="E106" i="4"/>
  <c r="D118" i="4"/>
  <c r="Q118" i="4"/>
  <c r="D119" i="4"/>
  <c r="W119" i="4"/>
  <c r="I120" i="4"/>
  <c r="M49" i="5"/>
  <c r="V49" i="5"/>
  <c r="H50" i="5"/>
  <c r="T50" i="5"/>
  <c r="D51" i="5"/>
  <c r="L51" i="5"/>
  <c r="M61" i="5"/>
  <c r="V61" i="5"/>
  <c r="H62" i="5"/>
  <c r="T62" i="5"/>
  <c r="I63" i="5"/>
  <c r="J70" i="5"/>
  <c r="Q70" i="5"/>
  <c r="Y70" i="5"/>
  <c r="I71" i="5"/>
  <c r="Q71" i="5"/>
  <c r="X71" i="5"/>
  <c r="H72" i="5"/>
  <c r="O72" i="5"/>
  <c r="X72" i="5"/>
  <c r="AC84" i="5"/>
  <c r="AA84" i="5"/>
  <c r="T84" i="5"/>
  <c r="L84" i="5"/>
  <c r="D84" i="5"/>
  <c r="U83" i="5"/>
  <c r="L83" i="5"/>
  <c r="AC82" i="5"/>
  <c r="V82" i="5"/>
  <c r="M82" i="5"/>
  <c r="E82" i="5"/>
  <c r="K82" i="5"/>
  <c r="W82" i="5"/>
  <c r="I83" i="5"/>
  <c r="R83" i="5"/>
  <c r="AC83" i="5" s="1"/>
  <c r="F84" i="5"/>
  <c r="O84" i="5"/>
  <c r="Z84" i="5"/>
  <c r="AC90" i="5"/>
  <c r="AA90" i="5"/>
  <c r="T90" i="5"/>
  <c r="L90" i="5"/>
  <c r="D90" i="5"/>
  <c r="U89" i="5"/>
  <c r="L89" i="5"/>
  <c r="AC88" i="5"/>
  <c r="V88" i="5"/>
  <c r="M88" i="5"/>
  <c r="E88" i="5"/>
  <c r="K88" i="5"/>
  <c r="W88" i="5"/>
  <c r="I89" i="5"/>
  <c r="R89" i="5"/>
  <c r="AC89" i="5" s="1"/>
  <c r="F90" i="5"/>
  <c r="O90" i="5"/>
  <c r="Z90" i="5"/>
  <c r="AC108" i="5"/>
  <c r="Z108" i="5"/>
  <c r="R108" i="5"/>
  <c r="I108" i="5"/>
  <c r="AA107" i="5"/>
  <c r="R107" i="5"/>
  <c r="AC107" i="5" s="1"/>
  <c r="K107" i="5"/>
  <c r="AB106" i="5"/>
  <c r="S106" i="5"/>
  <c r="K106" i="5"/>
  <c r="D106" i="5"/>
  <c r="M106" i="5"/>
  <c r="W106" i="5"/>
  <c r="I107" i="5"/>
  <c r="U107" i="5"/>
  <c r="F108" i="5"/>
  <c r="O108" i="5"/>
  <c r="AA108" i="5"/>
  <c r="AC129" i="5"/>
  <c r="Q129" i="5"/>
  <c r="L128" i="5"/>
  <c r="D127" i="5"/>
  <c r="AA128" i="5"/>
  <c r="T127" i="5"/>
  <c r="I129" i="5"/>
  <c r="H13" i="6"/>
  <c r="P13" i="6"/>
  <c r="Y13" i="6"/>
  <c r="H14" i="6"/>
  <c r="O14" i="6"/>
  <c r="X14" i="6"/>
  <c r="E15" i="6"/>
  <c r="L15" i="6"/>
  <c r="U15" i="6"/>
  <c r="D19" i="6"/>
  <c r="M19" i="6"/>
  <c r="T19" i="6"/>
  <c r="AB19" i="6"/>
  <c r="L20" i="6"/>
  <c r="T20" i="6"/>
  <c r="AA20" i="6"/>
  <c r="I21" i="6"/>
  <c r="Q21" i="6"/>
  <c r="X21" i="6"/>
  <c r="H25" i="6"/>
  <c r="P25" i="6"/>
  <c r="Y25" i="6"/>
  <c r="H26" i="6"/>
  <c r="O26" i="6"/>
  <c r="X26" i="6"/>
  <c r="E27" i="6"/>
  <c r="L27" i="6"/>
  <c r="U27" i="6"/>
  <c r="D31" i="6"/>
  <c r="M31" i="6"/>
  <c r="T31" i="6"/>
  <c r="AB31" i="6"/>
  <c r="L32" i="6"/>
  <c r="T32" i="6"/>
  <c r="AA32" i="6"/>
  <c r="I33" i="6"/>
  <c r="Q33" i="6"/>
  <c r="X33" i="6"/>
  <c r="H37" i="6"/>
  <c r="P37" i="6"/>
  <c r="Y37" i="6"/>
  <c r="H38" i="6"/>
  <c r="O38" i="6"/>
  <c r="X38" i="6"/>
  <c r="E39" i="6"/>
  <c r="L39" i="6"/>
  <c r="U39" i="6"/>
  <c r="D43" i="6"/>
  <c r="M43" i="6"/>
  <c r="T43" i="6"/>
  <c r="H44" i="6"/>
  <c r="AA44" i="6"/>
  <c r="X45" i="6"/>
  <c r="J79" i="5"/>
  <c r="Q79" i="5"/>
  <c r="Z79" i="5"/>
  <c r="N80" i="5"/>
  <c r="X80" i="5"/>
  <c r="F81" i="5"/>
  <c r="R81" i="5"/>
  <c r="J100" i="5"/>
  <c r="Q100" i="5"/>
  <c r="Y100" i="5"/>
  <c r="I101" i="5"/>
  <c r="Q101" i="5"/>
  <c r="X101" i="5"/>
  <c r="H102" i="5"/>
  <c r="O102" i="5"/>
  <c r="X102" i="5"/>
  <c r="D104" i="5"/>
  <c r="K105" i="5"/>
  <c r="J118" i="5"/>
  <c r="Q118" i="5"/>
  <c r="Y118" i="5"/>
  <c r="I119" i="5"/>
  <c r="Q119" i="5"/>
  <c r="X119" i="5"/>
  <c r="F120" i="5"/>
  <c r="N120" i="5"/>
  <c r="U120" i="5"/>
  <c r="AD120" i="5"/>
  <c r="J124" i="5"/>
  <c r="Q124" i="5"/>
  <c r="Y124" i="5"/>
  <c r="I125" i="5"/>
  <c r="Q125" i="5"/>
  <c r="X125" i="5"/>
  <c r="F126" i="5"/>
  <c r="N126" i="5"/>
  <c r="U126" i="5"/>
  <c r="AD126" i="5"/>
  <c r="Z15" i="6"/>
  <c r="T15" i="6"/>
  <c r="N15" i="6"/>
  <c r="H15" i="6"/>
  <c r="W14" i="6"/>
  <c r="Q14" i="6"/>
  <c r="K14" i="6"/>
  <c r="AC13" i="6"/>
  <c r="W13" i="6"/>
  <c r="Q13" i="6"/>
  <c r="K13" i="6"/>
  <c r="E13" i="6"/>
  <c r="J13" i="6"/>
  <c r="S13" i="6"/>
  <c r="Z13" i="6"/>
  <c r="I14" i="6"/>
  <c r="R14" i="6"/>
  <c r="Z14" i="6"/>
  <c r="F15" i="6"/>
  <c r="O15" i="6"/>
  <c r="W15" i="6"/>
  <c r="AD15" i="6"/>
  <c r="G19" i="6"/>
  <c r="N19" i="6"/>
  <c r="V19" i="6"/>
  <c r="D20" i="6"/>
  <c r="N20" i="6"/>
  <c r="U20" i="6"/>
  <c r="AC20" i="6" s="1"/>
  <c r="D21" i="6"/>
  <c r="K21" i="6"/>
  <c r="R21" i="6"/>
  <c r="AA21" i="6"/>
  <c r="Z27" i="6"/>
  <c r="T27" i="6"/>
  <c r="N27" i="6"/>
  <c r="H27" i="6"/>
  <c r="W26" i="6"/>
  <c r="Q26" i="6"/>
  <c r="K26" i="6"/>
  <c r="AC25" i="6"/>
  <c r="W25" i="6"/>
  <c r="Q25" i="6"/>
  <c r="K25" i="6"/>
  <c r="E25" i="6"/>
  <c r="J25" i="6"/>
  <c r="S25" i="6"/>
  <c r="Z25" i="6"/>
  <c r="I26" i="6"/>
  <c r="R26" i="6"/>
  <c r="Z26" i="6"/>
  <c r="F27" i="6"/>
  <c r="O27" i="6"/>
  <c r="W27" i="6"/>
  <c r="AD27" i="6"/>
  <c r="G31" i="6"/>
  <c r="N31" i="6"/>
  <c r="V31" i="6"/>
  <c r="D32" i="6"/>
  <c r="N32" i="6"/>
  <c r="U32" i="6"/>
  <c r="AC32" i="6" s="1"/>
  <c r="D33" i="6"/>
  <c r="K33" i="6"/>
  <c r="R33" i="6"/>
  <c r="AA33" i="6"/>
  <c r="Z39" i="6"/>
  <c r="T39" i="6"/>
  <c r="N39" i="6"/>
  <c r="H39" i="6"/>
  <c r="W38" i="6"/>
  <c r="Q38" i="6"/>
  <c r="K38" i="6"/>
  <c r="AC37" i="6"/>
  <c r="W37" i="6"/>
  <c r="Q37" i="6"/>
  <c r="K37" i="6"/>
  <c r="E37" i="6"/>
  <c r="J37" i="6"/>
  <c r="S37" i="6"/>
  <c r="Z37" i="6"/>
  <c r="I38" i="6"/>
  <c r="R38" i="6"/>
  <c r="Z38" i="6"/>
  <c r="F39" i="6"/>
  <c r="O39" i="6"/>
  <c r="W39" i="6"/>
  <c r="AD39" i="6"/>
  <c r="G43" i="6"/>
  <c r="N43" i="6"/>
  <c r="V43" i="6"/>
  <c r="I44" i="6"/>
  <c r="F45" i="6"/>
  <c r="AD45" i="6"/>
  <c r="D13" i="6"/>
  <c r="M13" i="6"/>
  <c r="T13" i="6"/>
  <c r="AB13" i="6"/>
  <c r="L14" i="6"/>
  <c r="T14" i="6"/>
  <c r="AA14" i="6"/>
  <c r="I15" i="6"/>
  <c r="Q15" i="6"/>
  <c r="X15" i="6"/>
  <c r="H19" i="6"/>
  <c r="P19" i="6"/>
  <c r="Y19" i="6"/>
  <c r="H20" i="6"/>
  <c r="O20" i="6"/>
  <c r="X20" i="6"/>
  <c r="E21" i="6"/>
  <c r="L21" i="6"/>
  <c r="U21" i="6"/>
  <c r="D25" i="6"/>
  <c r="M25" i="6"/>
  <c r="T25" i="6"/>
  <c r="AB25" i="6"/>
  <c r="L26" i="6"/>
  <c r="T26" i="6"/>
  <c r="AA26" i="6"/>
  <c r="I27" i="6"/>
  <c r="Q27" i="6"/>
  <c r="X27" i="6"/>
  <c r="H31" i="6"/>
  <c r="P31" i="6"/>
  <c r="Y31" i="6"/>
  <c r="H32" i="6"/>
  <c r="O32" i="6"/>
  <c r="X32" i="6"/>
  <c r="E33" i="6"/>
  <c r="L33" i="6"/>
  <c r="U33" i="6"/>
  <c r="D37" i="6"/>
  <c r="M37" i="6"/>
  <c r="T37" i="6"/>
  <c r="AB37" i="6"/>
  <c r="L38" i="6"/>
  <c r="T38" i="6"/>
  <c r="AA38" i="6"/>
  <c r="I39" i="6"/>
  <c r="Q39" i="6"/>
  <c r="X39" i="6"/>
  <c r="H43" i="6"/>
  <c r="P43" i="6"/>
  <c r="Z43" i="6"/>
  <c r="O44" i="6"/>
  <c r="G13" i="6"/>
  <c r="N13" i="6"/>
  <c r="V13" i="6"/>
  <c r="D14" i="6"/>
  <c r="N14" i="6"/>
  <c r="U14" i="6"/>
  <c r="AC14" i="6" s="1"/>
  <c r="D15" i="6"/>
  <c r="K15" i="6"/>
  <c r="R15" i="6"/>
  <c r="AA15" i="6"/>
  <c r="Z21" i="6"/>
  <c r="T21" i="6"/>
  <c r="N21" i="6"/>
  <c r="H21" i="6"/>
  <c r="W20" i="6"/>
  <c r="Q20" i="6"/>
  <c r="K20" i="6"/>
  <c r="AC19" i="6"/>
  <c r="W19" i="6"/>
  <c r="Q19" i="6"/>
  <c r="K19" i="6"/>
  <c r="E19" i="6"/>
  <c r="J19" i="6"/>
  <c r="S19" i="6"/>
  <c r="Z19" i="6"/>
  <c r="I20" i="6"/>
  <c r="R20" i="6"/>
  <c r="Z20" i="6"/>
  <c r="F21" i="6"/>
  <c r="O21" i="6"/>
  <c r="W21" i="6"/>
  <c r="AD21" i="6"/>
  <c r="G25" i="6"/>
  <c r="N25" i="6"/>
  <c r="V25" i="6"/>
  <c r="D26" i="6"/>
  <c r="N26" i="6"/>
  <c r="U26" i="6"/>
  <c r="AC26" i="6" s="1"/>
  <c r="D27" i="6"/>
  <c r="K27" i="6"/>
  <c r="R27" i="6"/>
  <c r="AA27" i="6"/>
  <c r="Z33" i="6"/>
  <c r="T33" i="6"/>
  <c r="N33" i="6"/>
  <c r="H33" i="6"/>
  <c r="W32" i="6"/>
  <c r="Q32" i="6"/>
  <c r="K32" i="6"/>
  <c r="AC31" i="6"/>
  <c r="W31" i="6"/>
  <c r="Q31" i="6"/>
  <c r="K31" i="6"/>
  <c r="E31" i="6"/>
  <c r="J31" i="6"/>
  <c r="S31" i="6"/>
  <c r="Z31" i="6"/>
  <c r="I32" i="6"/>
  <c r="R32" i="6"/>
  <c r="Z32" i="6"/>
  <c r="F33" i="6"/>
  <c r="O33" i="6"/>
  <c r="W33" i="6"/>
  <c r="AD33" i="6"/>
  <c r="G37" i="6"/>
  <c r="N37" i="6"/>
  <c r="V37" i="6"/>
  <c r="D38" i="6"/>
  <c r="N38" i="6"/>
  <c r="U38" i="6"/>
  <c r="AC38" i="6" s="1"/>
  <c r="D39" i="6"/>
  <c r="K39" i="6"/>
  <c r="R39" i="6"/>
  <c r="AA39" i="6"/>
  <c r="AC45" i="6"/>
  <c r="W45" i="6"/>
  <c r="Q45" i="6"/>
  <c r="K45" i="6"/>
  <c r="E45" i="6"/>
  <c r="Z44" i="6"/>
  <c r="T44" i="6"/>
  <c r="N44" i="6"/>
  <c r="AA45" i="6"/>
  <c r="U45" i="6"/>
  <c r="O45" i="6"/>
  <c r="I45" i="6"/>
  <c r="D45" i="6"/>
  <c r="X44" i="6"/>
  <c r="R44" i="6"/>
  <c r="L44" i="6"/>
  <c r="D44" i="6"/>
  <c r="Y43" i="6"/>
  <c r="Z45" i="6"/>
  <c r="T45" i="6"/>
  <c r="N45" i="6"/>
  <c r="H45" i="6"/>
  <c r="W44" i="6"/>
  <c r="Q44" i="6"/>
  <c r="K44" i="6"/>
  <c r="AC43" i="6"/>
  <c r="W43" i="6"/>
  <c r="Q43" i="6"/>
  <c r="K43" i="6"/>
  <c r="E43" i="6"/>
  <c r="J43" i="6"/>
  <c r="S43" i="6"/>
  <c r="AB43" i="6"/>
  <c r="U44" i="6"/>
  <c r="AC44" i="6" s="1"/>
  <c r="R45" i="6"/>
  <c r="H10" i="6"/>
  <c r="N10" i="6"/>
  <c r="T10" i="6"/>
  <c r="Z10" i="6"/>
  <c r="H11" i="6"/>
  <c r="N11" i="6"/>
  <c r="T11" i="6"/>
  <c r="Z11" i="6"/>
  <c r="E12" i="6"/>
  <c r="K12" i="6"/>
  <c r="Q12" i="6"/>
  <c r="W12" i="6"/>
  <c r="H16" i="6"/>
  <c r="N16" i="6"/>
  <c r="T16" i="6"/>
  <c r="Z16" i="6"/>
  <c r="H17" i="6"/>
  <c r="N17" i="6"/>
  <c r="T17" i="6"/>
  <c r="Z17" i="6"/>
  <c r="E18" i="6"/>
  <c r="K18" i="6"/>
  <c r="Q18" i="6"/>
  <c r="W18" i="6"/>
  <c r="H22" i="6"/>
  <c r="N22" i="6"/>
  <c r="T22" i="6"/>
  <c r="Z22" i="6"/>
  <c r="H23" i="6"/>
  <c r="N23" i="6"/>
  <c r="T23" i="6"/>
  <c r="Z23" i="6"/>
  <c r="E24" i="6"/>
  <c r="K24" i="6"/>
  <c r="Q24" i="6"/>
  <c r="W24" i="6"/>
  <c r="H28" i="6"/>
  <c r="N28" i="6"/>
  <c r="T28" i="6"/>
  <c r="Z28" i="6"/>
  <c r="H29" i="6"/>
  <c r="N29" i="6"/>
  <c r="T29" i="6"/>
  <c r="Z29" i="6"/>
  <c r="E30" i="6"/>
  <c r="K30" i="6"/>
  <c r="Q30" i="6"/>
  <c r="W30" i="6"/>
  <c r="H34" i="6"/>
  <c r="N34" i="6"/>
  <c r="T34" i="6"/>
  <c r="Z34" i="6"/>
  <c r="H35" i="6"/>
  <c r="N35" i="6"/>
  <c r="T35" i="6"/>
  <c r="Z35" i="6"/>
  <c r="E36" i="6"/>
  <c r="K36" i="6"/>
  <c r="Q36" i="6"/>
  <c r="W36" i="6"/>
  <c r="H40" i="6"/>
  <c r="N40" i="6"/>
  <c r="T40" i="6"/>
  <c r="Z40" i="6"/>
  <c r="H41" i="6"/>
  <c r="N41" i="6"/>
  <c r="T41" i="6"/>
  <c r="Z41" i="6"/>
  <c r="E42" i="6"/>
  <c r="K42" i="6"/>
  <c r="Q42" i="6"/>
  <c r="W42" i="6"/>
  <c r="H46" i="6"/>
  <c r="N46" i="6"/>
  <c r="T46" i="6"/>
  <c r="Z46" i="6"/>
  <c r="H47" i="6"/>
  <c r="N47" i="6"/>
  <c r="T47" i="6"/>
  <c r="Z47" i="6"/>
  <c r="E48" i="6"/>
  <c r="K48" i="6"/>
  <c r="Q48" i="6"/>
  <c r="W48" i="6"/>
  <c r="E49" i="6"/>
  <c r="K49" i="6"/>
  <c r="Q49" i="6"/>
  <c r="W49" i="6"/>
  <c r="AC49" i="6"/>
  <c r="K50" i="6"/>
  <c r="Q50" i="6"/>
  <c r="W50" i="6"/>
  <c r="H51" i="6"/>
  <c r="N51" i="6"/>
  <c r="T51" i="6"/>
  <c r="Z51" i="6"/>
  <c r="H52" i="6"/>
  <c r="N52" i="6"/>
  <c r="T52" i="6"/>
  <c r="Z52" i="6"/>
  <c r="H53" i="6"/>
  <c r="N53" i="6"/>
  <c r="T53" i="6"/>
  <c r="Z53" i="6"/>
  <c r="E54" i="6"/>
  <c r="K54" i="6"/>
  <c r="Q54" i="6"/>
  <c r="W54" i="6"/>
  <c r="E55" i="6"/>
  <c r="K55" i="6"/>
  <c r="Q55" i="6"/>
  <c r="W55" i="6"/>
  <c r="AC55" i="6"/>
  <c r="K56" i="6"/>
  <c r="Q56" i="6"/>
  <c r="W56" i="6"/>
  <c r="H57" i="6"/>
  <c r="N57" i="6"/>
  <c r="T57" i="6"/>
  <c r="Z57" i="6"/>
  <c r="H58" i="6"/>
  <c r="N58" i="6"/>
  <c r="T58" i="6"/>
  <c r="Z58" i="6"/>
  <c r="H59" i="6"/>
  <c r="N59" i="6"/>
  <c r="T59" i="6"/>
  <c r="Z59" i="6"/>
  <c r="E60" i="6"/>
  <c r="K60" i="6"/>
  <c r="Q60" i="6"/>
  <c r="W60" i="6"/>
  <c r="E61" i="6"/>
  <c r="K61" i="6"/>
  <c r="Q61" i="6"/>
  <c r="W61" i="6"/>
  <c r="AC61" i="6"/>
  <c r="K62" i="6"/>
  <c r="Q62" i="6"/>
  <c r="W62" i="6"/>
  <c r="H63" i="6"/>
  <c r="N63" i="6"/>
  <c r="T63" i="6"/>
  <c r="Z63" i="6"/>
  <c r="H64" i="6"/>
  <c r="N64" i="6"/>
  <c r="T64" i="6"/>
  <c r="Z64" i="6"/>
  <c r="H65" i="6"/>
  <c r="N65" i="6"/>
  <c r="T65" i="6"/>
  <c r="Z65" i="6"/>
  <c r="E66" i="6"/>
  <c r="K66" i="6"/>
  <c r="Q66" i="6"/>
  <c r="W66" i="6"/>
  <c r="E67" i="6"/>
  <c r="K67" i="6"/>
  <c r="Q67" i="6"/>
  <c r="W67" i="6"/>
  <c r="AC67" i="6"/>
  <c r="K68" i="6"/>
  <c r="Q68" i="6"/>
  <c r="W68" i="6"/>
  <c r="H69" i="6"/>
  <c r="N69" i="6"/>
  <c r="T69" i="6"/>
  <c r="Z69" i="6"/>
  <c r="Z72" i="6"/>
  <c r="T72" i="6"/>
  <c r="N72" i="6"/>
  <c r="H72" i="6"/>
  <c r="H70" i="6"/>
  <c r="N70" i="6"/>
  <c r="T70" i="6"/>
  <c r="Z70" i="6"/>
  <c r="H71" i="6"/>
  <c r="N71" i="6"/>
  <c r="T71" i="6"/>
  <c r="Z71" i="6"/>
  <c r="F72" i="6"/>
  <c r="O72" i="6"/>
  <c r="W72" i="6"/>
  <c r="AD72" i="6"/>
  <c r="G76" i="6"/>
  <c r="N76" i="6"/>
  <c r="V76" i="6"/>
  <c r="D77" i="6"/>
  <c r="N77" i="6"/>
  <c r="U77" i="6"/>
  <c r="AC77" i="6" s="1"/>
  <c r="D78" i="6"/>
  <c r="K78" i="6"/>
  <c r="R78" i="6"/>
  <c r="AA78" i="6"/>
  <c r="Z84" i="6"/>
  <c r="T84" i="6"/>
  <c r="N84" i="6"/>
  <c r="H84" i="6"/>
  <c r="W83" i="6"/>
  <c r="Q83" i="6"/>
  <c r="K83" i="6"/>
  <c r="AC82" i="6"/>
  <c r="W82" i="6"/>
  <c r="Q82" i="6"/>
  <c r="K82" i="6"/>
  <c r="E82" i="6"/>
  <c r="J82" i="6"/>
  <c r="S82" i="6"/>
  <c r="Z82" i="6"/>
  <c r="I83" i="6"/>
  <c r="R83" i="6"/>
  <c r="Z83" i="6"/>
  <c r="F84" i="6"/>
  <c r="O84" i="6"/>
  <c r="W84" i="6"/>
  <c r="AD84" i="6"/>
  <c r="G88" i="6"/>
  <c r="N88" i="6"/>
  <c r="V88" i="6"/>
  <c r="D89" i="6"/>
  <c r="N89" i="6"/>
  <c r="U89" i="6"/>
  <c r="AC89" i="6" s="1"/>
  <c r="D90" i="6"/>
  <c r="K90" i="6"/>
  <c r="R90" i="6"/>
  <c r="AA90" i="6"/>
  <c r="Z96" i="6"/>
  <c r="T96" i="6"/>
  <c r="N96" i="6"/>
  <c r="H96" i="6"/>
  <c r="W95" i="6"/>
  <c r="Q95" i="6"/>
  <c r="K95" i="6"/>
  <c r="AC94" i="6"/>
  <c r="W94" i="6"/>
  <c r="Q94" i="6"/>
  <c r="K94" i="6"/>
  <c r="E94" i="6"/>
  <c r="J94" i="6"/>
  <c r="S94" i="6"/>
  <c r="Z94" i="6"/>
  <c r="I95" i="6"/>
  <c r="R95" i="6"/>
  <c r="Z95" i="6"/>
  <c r="F96" i="6"/>
  <c r="O96" i="6"/>
  <c r="W96" i="6"/>
  <c r="AD96" i="6"/>
  <c r="G49" i="6"/>
  <c r="M49" i="6"/>
  <c r="S49" i="6"/>
  <c r="Y49" i="6"/>
  <c r="D50" i="6"/>
  <c r="L50" i="6"/>
  <c r="R50" i="6"/>
  <c r="X50" i="6"/>
  <c r="D51" i="6"/>
  <c r="I51" i="6"/>
  <c r="O51" i="6"/>
  <c r="U51" i="6"/>
  <c r="AA51" i="6"/>
  <c r="G55" i="6"/>
  <c r="M55" i="6"/>
  <c r="S55" i="6"/>
  <c r="Y55" i="6"/>
  <c r="D56" i="6"/>
  <c r="L56" i="6"/>
  <c r="R56" i="6"/>
  <c r="X56" i="6"/>
  <c r="D57" i="6"/>
  <c r="I57" i="6"/>
  <c r="O57" i="6"/>
  <c r="U57" i="6"/>
  <c r="AA57" i="6"/>
  <c r="G61" i="6"/>
  <c r="M61" i="6"/>
  <c r="S61" i="6"/>
  <c r="Y61" i="6"/>
  <c r="D62" i="6"/>
  <c r="L62" i="6"/>
  <c r="R62" i="6"/>
  <c r="X62" i="6"/>
  <c r="D63" i="6"/>
  <c r="I63" i="6"/>
  <c r="O63" i="6"/>
  <c r="U63" i="6"/>
  <c r="AA63" i="6"/>
  <c r="G67" i="6"/>
  <c r="M67" i="6"/>
  <c r="S67" i="6"/>
  <c r="Y67" i="6"/>
  <c r="D68" i="6"/>
  <c r="L68" i="6"/>
  <c r="R68" i="6"/>
  <c r="X68" i="6"/>
  <c r="D69" i="6"/>
  <c r="I69" i="6"/>
  <c r="O69" i="6"/>
  <c r="U69" i="6"/>
  <c r="AA69" i="6"/>
  <c r="H76" i="6"/>
  <c r="P76" i="6"/>
  <c r="Y76" i="6"/>
  <c r="H77" i="6"/>
  <c r="O77" i="6"/>
  <c r="X77" i="6"/>
  <c r="E78" i="6"/>
  <c r="L78" i="6"/>
  <c r="U78" i="6"/>
  <c r="H88" i="6"/>
  <c r="P88" i="6"/>
  <c r="Y88" i="6"/>
  <c r="H89" i="6"/>
  <c r="O89" i="6"/>
  <c r="X89" i="6"/>
  <c r="E90" i="6"/>
  <c r="L90" i="6"/>
  <c r="U90" i="6"/>
  <c r="H49" i="6"/>
  <c r="N49" i="6"/>
  <c r="T49" i="6"/>
  <c r="Z49" i="6"/>
  <c r="H50" i="6"/>
  <c r="N50" i="6"/>
  <c r="T50" i="6"/>
  <c r="Z50" i="6"/>
  <c r="E51" i="6"/>
  <c r="K51" i="6"/>
  <c r="Q51" i="6"/>
  <c r="W51" i="6"/>
  <c r="H55" i="6"/>
  <c r="N55" i="6"/>
  <c r="T55" i="6"/>
  <c r="Z55" i="6"/>
  <c r="H56" i="6"/>
  <c r="N56" i="6"/>
  <c r="T56" i="6"/>
  <c r="Z56" i="6"/>
  <c r="E57" i="6"/>
  <c r="K57" i="6"/>
  <c r="Q57" i="6"/>
  <c r="W57" i="6"/>
  <c r="H61" i="6"/>
  <c r="N61" i="6"/>
  <c r="T61" i="6"/>
  <c r="Z61" i="6"/>
  <c r="H62" i="6"/>
  <c r="N62" i="6"/>
  <c r="T62" i="6"/>
  <c r="Z62" i="6"/>
  <c r="E63" i="6"/>
  <c r="K63" i="6"/>
  <c r="Q63" i="6"/>
  <c r="W63" i="6"/>
  <c r="H67" i="6"/>
  <c r="N67" i="6"/>
  <c r="T67" i="6"/>
  <c r="Z67" i="6"/>
  <c r="H68" i="6"/>
  <c r="N68" i="6"/>
  <c r="T68" i="6"/>
  <c r="Z68" i="6"/>
  <c r="E69" i="6"/>
  <c r="K69" i="6"/>
  <c r="Q69" i="6"/>
  <c r="W69" i="6"/>
  <c r="Z78" i="6"/>
  <c r="T78" i="6"/>
  <c r="N78" i="6"/>
  <c r="H78" i="6"/>
  <c r="W77" i="6"/>
  <c r="Q77" i="6"/>
  <c r="K77" i="6"/>
  <c r="AC76" i="6"/>
  <c r="W76" i="6"/>
  <c r="Q76" i="6"/>
  <c r="K76" i="6"/>
  <c r="E76" i="6"/>
  <c r="J76" i="6"/>
  <c r="S76" i="6"/>
  <c r="Z76" i="6"/>
  <c r="I77" i="6"/>
  <c r="R77" i="6"/>
  <c r="Z77" i="6"/>
  <c r="F78" i="6"/>
  <c r="O78" i="6"/>
  <c r="W78" i="6"/>
  <c r="AD78" i="6"/>
  <c r="Z90" i="6"/>
  <c r="T90" i="6"/>
  <c r="N90" i="6"/>
  <c r="H90" i="6"/>
  <c r="W89" i="6"/>
  <c r="Q89" i="6"/>
  <c r="K89" i="6"/>
  <c r="AC88" i="6"/>
  <c r="W88" i="6"/>
  <c r="Q88" i="6"/>
  <c r="K88" i="6"/>
  <c r="E88" i="6"/>
  <c r="J88" i="6"/>
  <c r="S88" i="6"/>
  <c r="Z88" i="6"/>
  <c r="I89" i="6"/>
  <c r="R89" i="6"/>
  <c r="Z89" i="6"/>
  <c r="F90" i="6"/>
  <c r="O90" i="6"/>
  <c r="W90" i="6"/>
  <c r="AD90" i="6"/>
  <c r="H73" i="6"/>
  <c r="N73" i="6"/>
  <c r="T73" i="6"/>
  <c r="Z73" i="6"/>
  <c r="H74" i="6"/>
  <c r="N74" i="6"/>
  <c r="T74" i="6"/>
  <c r="Z74" i="6"/>
  <c r="E75" i="6"/>
  <c r="K75" i="6"/>
  <c r="Q75" i="6"/>
  <c r="W75" i="6"/>
  <c r="H79" i="6"/>
  <c r="N79" i="6"/>
  <c r="T79" i="6"/>
  <c r="Z79" i="6"/>
  <c r="H80" i="6"/>
  <c r="N80" i="6"/>
  <c r="T80" i="6"/>
  <c r="Z80" i="6"/>
  <c r="E81" i="6"/>
  <c r="K81" i="6"/>
  <c r="Q81" i="6"/>
  <c r="W81" i="6"/>
  <c r="H85" i="6"/>
  <c r="N85" i="6"/>
  <c r="T85" i="6"/>
  <c r="Z85" i="6"/>
  <c r="H86" i="6"/>
  <c r="N86" i="6"/>
  <c r="T86" i="6"/>
  <c r="Z86" i="6"/>
  <c r="E87" i="6"/>
  <c r="K87" i="6"/>
  <c r="Q87" i="6"/>
  <c r="W87" i="6"/>
  <c r="H91" i="6"/>
  <c r="N91" i="6"/>
  <c r="T91" i="6"/>
  <c r="Z91" i="6"/>
  <c r="H92" i="6"/>
  <c r="N92" i="6"/>
  <c r="T92" i="6"/>
  <c r="Z92" i="6"/>
  <c r="E93" i="6"/>
  <c r="K93" i="6"/>
  <c r="Q93" i="6"/>
  <c r="W93" i="6"/>
  <c r="AA99" i="6"/>
  <c r="U99" i="6"/>
  <c r="H97" i="6"/>
  <c r="N97" i="6"/>
  <c r="T97" i="6"/>
  <c r="Z97" i="6"/>
  <c r="H98" i="6"/>
  <c r="N98" i="6"/>
  <c r="T98" i="6"/>
  <c r="Z98" i="6"/>
  <c r="E99" i="6"/>
  <c r="K99" i="6"/>
  <c r="Q99" i="6"/>
  <c r="X99" i="6"/>
  <c r="AD102" i="6"/>
  <c r="X102" i="6"/>
  <c r="R102" i="6"/>
  <c r="L102" i="6"/>
  <c r="F102" i="6"/>
  <c r="AA101" i="6"/>
  <c r="U101" i="6"/>
  <c r="AC101" i="6" s="1"/>
  <c r="O101" i="6"/>
  <c r="I101" i="6"/>
  <c r="AB100" i="6"/>
  <c r="V100" i="6"/>
  <c r="P100" i="6"/>
  <c r="J100" i="6"/>
  <c r="D100" i="6"/>
  <c r="K100" i="6"/>
  <c r="S100" i="6"/>
  <c r="Z100" i="6"/>
  <c r="K101" i="6"/>
  <c r="R101" i="6"/>
  <c r="Z101" i="6"/>
  <c r="H102" i="6"/>
  <c r="O102" i="6"/>
  <c r="W102" i="6"/>
  <c r="AA105" i="6"/>
  <c r="U105" i="6"/>
  <c r="O105" i="6"/>
  <c r="I105" i="6"/>
  <c r="D105" i="6"/>
  <c r="X104" i="6"/>
  <c r="R104" i="6"/>
  <c r="L104" i="6"/>
  <c r="D104" i="6"/>
  <c r="Y103" i="6"/>
  <c r="S103" i="6"/>
  <c r="M103" i="6"/>
  <c r="G103" i="6"/>
  <c r="J103" i="6"/>
  <c r="Q103" i="6"/>
  <c r="Z103" i="6"/>
  <c r="I104" i="6"/>
  <c r="Q104" i="6"/>
  <c r="Z104" i="6"/>
  <c r="F105" i="6"/>
  <c r="N105" i="6"/>
  <c r="W105" i="6"/>
  <c r="AD105" i="6"/>
  <c r="H106" i="6"/>
  <c r="Q106" i="6"/>
  <c r="Y106" i="6"/>
  <c r="H107" i="6"/>
  <c r="Q107" i="6"/>
  <c r="X107" i="6"/>
  <c r="E108" i="6"/>
  <c r="N108" i="6"/>
  <c r="U108" i="6"/>
  <c r="H109" i="6"/>
  <c r="P109" i="6"/>
  <c r="W109" i="6"/>
  <c r="H110" i="6"/>
  <c r="O110" i="6"/>
  <c r="Z110" i="6"/>
  <c r="K111" i="6"/>
  <c r="U111" i="6"/>
  <c r="N115" i="6"/>
  <c r="D116" i="6"/>
  <c r="U116" i="6"/>
  <c r="AC116" i="6" s="1"/>
  <c r="K117" i="6"/>
  <c r="J121" i="6"/>
  <c r="Z121" i="6"/>
  <c r="R122" i="6"/>
  <c r="F123" i="6"/>
  <c r="W123" i="6"/>
  <c r="AD108" i="6"/>
  <c r="X108" i="6"/>
  <c r="R108" i="6"/>
  <c r="L108" i="6"/>
  <c r="F108" i="6"/>
  <c r="AA107" i="6"/>
  <c r="U107" i="6"/>
  <c r="AC107" i="6" s="1"/>
  <c r="O107" i="6"/>
  <c r="I107" i="6"/>
  <c r="AB106" i="6"/>
  <c r="V106" i="6"/>
  <c r="P106" i="6"/>
  <c r="J106" i="6"/>
  <c r="D106" i="6"/>
  <c r="K106" i="6"/>
  <c r="S106" i="6"/>
  <c r="Z106" i="6"/>
  <c r="K107" i="6"/>
  <c r="R107" i="6"/>
  <c r="Z107" i="6"/>
  <c r="H108" i="6"/>
  <c r="O108" i="6"/>
  <c r="W108" i="6"/>
  <c r="Z111" i="6"/>
  <c r="T111" i="6"/>
  <c r="N111" i="6"/>
  <c r="H111" i="6"/>
  <c r="W110" i="6"/>
  <c r="Q110" i="6"/>
  <c r="X111" i="6"/>
  <c r="Q111" i="6"/>
  <c r="I111" i="6"/>
  <c r="AA110" i="6"/>
  <c r="T110" i="6"/>
  <c r="L110" i="6"/>
  <c r="D110" i="6"/>
  <c r="Y109" i="6"/>
  <c r="S109" i="6"/>
  <c r="M109" i="6"/>
  <c r="G109" i="6"/>
  <c r="J109" i="6"/>
  <c r="Q109" i="6"/>
  <c r="Z109" i="6"/>
  <c r="I110" i="6"/>
  <c r="R110" i="6"/>
  <c r="D111" i="6"/>
  <c r="L111" i="6"/>
  <c r="W111" i="6"/>
  <c r="Z117" i="6"/>
  <c r="T117" i="6"/>
  <c r="N117" i="6"/>
  <c r="H117" i="6"/>
  <c r="W116" i="6"/>
  <c r="Q116" i="6"/>
  <c r="K116" i="6"/>
  <c r="AC115" i="6"/>
  <c r="W115" i="6"/>
  <c r="Q115" i="6"/>
  <c r="K115" i="6"/>
  <c r="E115" i="6"/>
  <c r="X117" i="6"/>
  <c r="Q117" i="6"/>
  <c r="I117" i="6"/>
  <c r="AA116" i="6"/>
  <c r="T116" i="6"/>
  <c r="L116" i="6"/>
  <c r="AB115" i="6"/>
  <c r="T115" i="6"/>
  <c r="M115" i="6"/>
  <c r="D115" i="6"/>
  <c r="AC117" i="6"/>
  <c r="U117" i="6"/>
  <c r="L117" i="6"/>
  <c r="E117" i="6"/>
  <c r="X116" i="6"/>
  <c r="O116" i="6"/>
  <c r="H116" i="6"/>
  <c r="Y115" i="6"/>
  <c r="P115" i="6"/>
  <c r="H115" i="6"/>
  <c r="S115" i="6"/>
  <c r="I116" i="6"/>
  <c r="Z116" i="6"/>
  <c r="O117" i="6"/>
  <c r="AD117" i="6"/>
  <c r="N121" i="6"/>
  <c r="D122" i="6"/>
  <c r="U122" i="6"/>
  <c r="AC122" i="6" s="1"/>
  <c r="K123" i="6"/>
  <c r="Z123" i="6"/>
  <c r="T123" i="6"/>
  <c r="N123" i="6"/>
  <c r="H123" i="6"/>
  <c r="W122" i="6"/>
  <c r="Q122" i="6"/>
  <c r="K122" i="6"/>
  <c r="AC121" i="6"/>
  <c r="W121" i="6"/>
  <c r="Q121" i="6"/>
  <c r="K121" i="6"/>
  <c r="E121" i="6"/>
  <c r="AC123" i="6"/>
  <c r="U123" i="6"/>
  <c r="L123" i="6"/>
  <c r="E123" i="6"/>
  <c r="X122" i="6"/>
  <c r="O122" i="6"/>
  <c r="H122" i="6"/>
  <c r="Y121" i="6"/>
  <c r="P121" i="6"/>
  <c r="H121" i="6"/>
  <c r="X123" i="6"/>
  <c r="Q123" i="6"/>
  <c r="I123" i="6"/>
  <c r="AA122" i="6"/>
  <c r="T122" i="6"/>
  <c r="L122" i="6"/>
  <c r="AB121" i="6"/>
  <c r="T121" i="6"/>
  <c r="M121" i="6"/>
  <c r="D121" i="6"/>
  <c r="S121" i="6"/>
  <c r="I122" i="6"/>
  <c r="Z122" i="6"/>
  <c r="O123" i="6"/>
  <c r="AD123" i="6"/>
  <c r="H127" i="6"/>
  <c r="P127" i="6"/>
  <c r="Y127" i="6"/>
  <c r="H128" i="6"/>
  <c r="O128" i="6"/>
  <c r="X128" i="6"/>
  <c r="E129" i="6"/>
  <c r="L129" i="6"/>
  <c r="U129" i="6"/>
  <c r="Z129" i="6"/>
  <c r="T129" i="6"/>
  <c r="N129" i="6"/>
  <c r="H129" i="6"/>
  <c r="W128" i="6"/>
  <c r="Q128" i="6"/>
  <c r="K128" i="6"/>
  <c r="AC127" i="6"/>
  <c r="W127" i="6"/>
  <c r="Q127" i="6"/>
  <c r="K127" i="6"/>
  <c r="E127" i="6"/>
  <c r="J127" i="6"/>
  <c r="S127" i="6"/>
  <c r="Z127" i="6"/>
  <c r="I128" i="6"/>
  <c r="R128" i="6"/>
  <c r="Z128" i="6"/>
  <c r="F129" i="6"/>
  <c r="O129" i="6"/>
  <c r="W129" i="6"/>
  <c r="AD129" i="6"/>
  <c r="D127" i="6"/>
  <c r="M127" i="6"/>
  <c r="T127" i="6"/>
  <c r="AB127" i="6"/>
  <c r="L128" i="6"/>
  <c r="T128" i="6"/>
  <c r="AA128" i="6"/>
  <c r="I129" i="6"/>
  <c r="Q129" i="6"/>
  <c r="X129" i="6"/>
  <c r="H112" i="6"/>
  <c r="N112" i="6"/>
  <c r="T112" i="6"/>
  <c r="Z112" i="6"/>
  <c r="H113" i="6"/>
  <c r="N113" i="6"/>
  <c r="T113" i="6"/>
  <c r="Z113" i="6"/>
  <c r="E114" i="6"/>
  <c r="K114" i="6"/>
  <c r="Q114" i="6"/>
  <c r="W114" i="6"/>
  <c r="H118" i="6"/>
  <c r="N118" i="6"/>
  <c r="T118" i="6"/>
  <c r="Z118" i="6"/>
  <c r="H119" i="6"/>
  <c r="N119" i="6"/>
  <c r="T119" i="6"/>
  <c r="Z119" i="6"/>
  <c r="E120" i="6"/>
  <c r="K120" i="6"/>
  <c r="Q120" i="6"/>
  <c r="W120" i="6"/>
  <c r="H124" i="6"/>
  <c r="N124" i="6"/>
  <c r="T124" i="6"/>
  <c r="Z124" i="6"/>
  <c r="H125" i="6"/>
  <c r="N125" i="6"/>
  <c r="T125" i="6"/>
  <c r="Z125" i="6"/>
  <c r="E126" i="6"/>
  <c r="K126" i="6"/>
  <c r="Q126" i="6"/>
  <c r="W126" i="6"/>
  <c r="D10" i="4"/>
  <c r="K10" i="4"/>
  <c r="S10" i="4"/>
  <c r="AB10" i="4"/>
  <c r="K11" i="4"/>
  <c r="R11" i="4"/>
  <c r="AC11" i="4" s="1"/>
  <c r="AA11" i="4"/>
  <c r="O12" i="4"/>
  <c r="X12" i="4"/>
  <c r="D22" i="4"/>
  <c r="K22" i="4"/>
  <c r="S22" i="4"/>
  <c r="AB22" i="4"/>
  <c r="K23" i="4"/>
  <c r="R23" i="4"/>
  <c r="AC23" i="4" s="1"/>
  <c r="AA23" i="4"/>
  <c r="O24" i="4"/>
  <c r="X24" i="4"/>
  <c r="N37" i="4"/>
  <c r="D38" i="4"/>
  <c r="W38" i="4"/>
  <c r="AC43" i="4"/>
  <c r="J58" i="4"/>
  <c r="Q58" i="4"/>
  <c r="Y58" i="4"/>
  <c r="I59" i="4"/>
  <c r="Q59" i="4"/>
  <c r="X59" i="4"/>
  <c r="F60" i="4"/>
  <c r="U60" i="4"/>
  <c r="AD60" i="4"/>
  <c r="M64" i="4"/>
  <c r="W64" i="4"/>
  <c r="H65" i="4"/>
  <c r="T65" i="4"/>
  <c r="E66" i="4"/>
  <c r="AA66" i="4"/>
  <c r="E10" i="4"/>
  <c r="M10" i="4"/>
  <c r="V10" i="4"/>
  <c r="AC10" i="4"/>
  <c r="L11" i="4"/>
  <c r="U11" i="4"/>
  <c r="I12" i="4"/>
  <c r="R12" i="4"/>
  <c r="Z12" i="4"/>
  <c r="J16" i="4"/>
  <c r="Q16" i="4"/>
  <c r="Y16" i="4"/>
  <c r="I17" i="4"/>
  <c r="Q17" i="4"/>
  <c r="X17" i="4"/>
  <c r="F18" i="4"/>
  <c r="U18" i="4"/>
  <c r="E22" i="4"/>
  <c r="M22" i="4"/>
  <c r="V22" i="4"/>
  <c r="AC22" i="4"/>
  <c r="L23" i="4"/>
  <c r="U23" i="4"/>
  <c r="I24" i="4"/>
  <c r="Z24" i="4"/>
  <c r="H29" i="4"/>
  <c r="E31" i="4"/>
  <c r="N31" i="4"/>
  <c r="Y31" i="4"/>
  <c r="L32" i="4"/>
  <c r="W32" i="4"/>
  <c r="T33" i="4"/>
  <c r="AC33" i="4"/>
  <c r="H34" i="4"/>
  <c r="T34" i="4"/>
  <c r="AC34" i="4"/>
  <c r="O35" i="4"/>
  <c r="AA35" i="4"/>
  <c r="L36" i="4"/>
  <c r="X36" i="4"/>
  <c r="E37" i="4"/>
  <c r="T37" i="4"/>
  <c r="L38" i="4"/>
  <c r="D39" i="4"/>
  <c r="T39" i="4"/>
  <c r="D40" i="4"/>
  <c r="T40" i="4"/>
  <c r="K41" i="4"/>
  <c r="AA41" i="4"/>
  <c r="R42" i="4"/>
  <c r="E43" i="4"/>
  <c r="L44" i="4"/>
  <c r="Z45" i="4"/>
  <c r="T46" i="4"/>
  <c r="AA47" i="4"/>
  <c r="G55" i="4"/>
  <c r="Q55" i="4"/>
  <c r="AC55" i="4"/>
  <c r="N56" i="4"/>
  <c r="X56" i="4"/>
  <c r="W57" i="4"/>
  <c r="D58" i="4"/>
  <c r="K58" i="4"/>
  <c r="S58" i="4"/>
  <c r="AB58" i="4"/>
  <c r="K59" i="4"/>
  <c r="R59" i="4"/>
  <c r="AC59" i="4" s="1"/>
  <c r="AA59" i="4"/>
  <c r="O60" i="4"/>
  <c r="X60" i="4"/>
  <c r="M61" i="4"/>
  <c r="V61" i="4"/>
  <c r="H62" i="4"/>
  <c r="T62" i="4"/>
  <c r="D63" i="4"/>
  <c r="L63" i="4"/>
  <c r="E64" i="4"/>
  <c r="N64" i="4"/>
  <c r="Y64" i="4"/>
  <c r="L65" i="4"/>
  <c r="W65" i="4"/>
  <c r="I66" i="4"/>
  <c r="T66" i="4"/>
  <c r="AC66" i="4"/>
  <c r="H67" i="4"/>
  <c r="T67" i="4"/>
  <c r="AC67" i="4"/>
  <c r="O68" i="4"/>
  <c r="AA68" i="4"/>
  <c r="L69" i="4"/>
  <c r="X69" i="4"/>
  <c r="Q73" i="4"/>
  <c r="O74" i="4"/>
  <c r="T75" i="4"/>
  <c r="E79" i="4"/>
  <c r="Q79" i="4"/>
  <c r="AC79" i="4"/>
  <c r="Q80" i="4"/>
  <c r="F81" i="4"/>
  <c r="AD81" i="4"/>
  <c r="S82" i="4"/>
  <c r="R83" i="4"/>
  <c r="AC83" i="4" s="1"/>
  <c r="O84" i="4"/>
  <c r="K85" i="4"/>
  <c r="W85" i="4"/>
  <c r="K86" i="4"/>
  <c r="W86" i="4"/>
  <c r="L87" i="4"/>
  <c r="X87" i="4"/>
  <c r="G88" i="4"/>
  <c r="T88" i="4"/>
  <c r="L89" i="4"/>
  <c r="D90" i="4"/>
  <c r="Q90" i="4"/>
  <c r="K91" i="4"/>
  <c r="W91" i="4"/>
  <c r="N92" i="4"/>
  <c r="I93" i="4"/>
  <c r="Z93" i="4"/>
  <c r="E94" i="4"/>
  <c r="V94" i="4"/>
  <c r="N95" i="4"/>
  <c r="K96" i="4"/>
  <c r="T105" i="4"/>
  <c r="K105" i="4"/>
  <c r="W104" i="4"/>
  <c r="N104" i="4"/>
  <c r="AB103" i="4"/>
  <c r="P103" i="4"/>
  <c r="E103" i="4"/>
  <c r="N103" i="4"/>
  <c r="AC103" i="4"/>
  <c r="T104" i="4"/>
  <c r="H105" i="4"/>
  <c r="X105" i="4"/>
  <c r="J112" i="4"/>
  <c r="V112" i="4"/>
  <c r="D113" i="4"/>
  <c r="Q113" i="4"/>
  <c r="D114" i="4"/>
  <c r="N114" i="4"/>
  <c r="S115" i="4"/>
  <c r="AC120" i="4"/>
  <c r="AA120" i="4"/>
  <c r="T120" i="4"/>
  <c r="L120" i="4"/>
  <c r="D120" i="4"/>
  <c r="U119" i="4"/>
  <c r="L119" i="4"/>
  <c r="AC118" i="4"/>
  <c r="V118" i="4"/>
  <c r="M118" i="4"/>
  <c r="E118" i="4"/>
  <c r="K118" i="4"/>
  <c r="W118" i="4"/>
  <c r="I119" i="4"/>
  <c r="R119" i="4"/>
  <c r="AC119" i="4" s="1"/>
  <c r="F120" i="4"/>
  <c r="O120" i="4"/>
  <c r="Z120" i="4"/>
  <c r="N121" i="4"/>
  <c r="H122" i="4"/>
  <c r="D123" i="4"/>
  <c r="AA123" i="4"/>
  <c r="G124" i="4"/>
  <c r="Q124" i="4"/>
  <c r="AC124" i="4"/>
  <c r="O125" i="4"/>
  <c r="X125" i="4"/>
  <c r="L126" i="4"/>
  <c r="U126" i="4"/>
  <c r="Z128" i="4"/>
  <c r="S127" i="4"/>
  <c r="Q10" i="4"/>
  <c r="G10" i="4"/>
  <c r="P10" i="4"/>
  <c r="W10" i="4"/>
  <c r="D11" i="4"/>
  <c r="O11" i="4"/>
  <c r="W11" i="4"/>
  <c r="D12" i="4"/>
  <c r="L12" i="4"/>
  <c r="T12" i="4"/>
  <c r="AA12" i="4"/>
  <c r="G22" i="4"/>
  <c r="P22" i="4"/>
  <c r="W22" i="4"/>
  <c r="D23" i="4"/>
  <c r="O23" i="4"/>
  <c r="W23" i="4"/>
  <c r="D24" i="4"/>
  <c r="L24" i="4"/>
  <c r="T24" i="4"/>
  <c r="AA24" i="4"/>
  <c r="G31" i="4"/>
  <c r="Q31" i="4"/>
  <c r="AC31" i="4"/>
  <c r="N32" i="4"/>
  <c r="X32" i="4"/>
  <c r="U33" i="4"/>
  <c r="K34" i="4"/>
  <c r="V34" i="4"/>
  <c r="H35" i="4"/>
  <c r="T35" i="4"/>
  <c r="E36" i="4"/>
  <c r="G37" i="4"/>
  <c r="W37" i="4"/>
  <c r="N38" i="4"/>
  <c r="Z39" i="4"/>
  <c r="E40" i="4"/>
  <c r="V40" i="4"/>
  <c r="N41" i="4"/>
  <c r="X42" i="4"/>
  <c r="M43" i="4"/>
  <c r="T44" i="4"/>
  <c r="AB46" i="4"/>
  <c r="H55" i="4"/>
  <c r="T55" i="4"/>
  <c r="D56" i="4"/>
  <c r="Q56" i="4"/>
  <c r="D57" i="4"/>
  <c r="AC57" i="4"/>
  <c r="E58" i="4"/>
  <c r="M58" i="4"/>
  <c r="V58" i="4"/>
  <c r="AC58" i="4"/>
  <c r="L59" i="4"/>
  <c r="U59" i="4"/>
  <c r="I60" i="4"/>
  <c r="R60" i="4"/>
  <c r="Z60" i="4"/>
  <c r="G64" i="4"/>
  <c r="Q64" i="4"/>
  <c r="AC64" i="4"/>
  <c r="N65" i="4"/>
  <c r="X65" i="4"/>
  <c r="K67" i="4"/>
  <c r="V67" i="4"/>
  <c r="H68" i="4"/>
  <c r="T68" i="4"/>
  <c r="E69" i="4"/>
  <c r="J79" i="4"/>
  <c r="V79" i="4"/>
  <c r="I80" i="4"/>
  <c r="U80" i="4"/>
  <c r="T81" i="4"/>
  <c r="T82" i="4"/>
  <c r="T83" i="4"/>
  <c r="Q84" i="4"/>
  <c r="H88" i="4"/>
  <c r="Y88" i="4"/>
  <c r="R89" i="4"/>
  <c r="AC89" i="4" s="1"/>
  <c r="E90" i="4"/>
  <c r="U90" i="4"/>
  <c r="K94" i="4"/>
  <c r="AB94" i="4"/>
  <c r="T95" i="4"/>
  <c r="AC114" i="4"/>
  <c r="Z114" i="4"/>
  <c r="R114" i="4"/>
  <c r="I114" i="4"/>
  <c r="AA113" i="4"/>
  <c r="R113" i="4"/>
  <c r="AC113" i="4" s="1"/>
  <c r="K113" i="4"/>
  <c r="AB112" i="4"/>
  <c r="S112" i="4"/>
  <c r="K112" i="4"/>
  <c r="D112" i="4"/>
  <c r="M112" i="4"/>
  <c r="W112" i="4"/>
  <c r="I113" i="4"/>
  <c r="U113" i="4"/>
  <c r="F114" i="4"/>
  <c r="O114" i="4"/>
  <c r="AA114" i="4"/>
  <c r="P121" i="4"/>
  <c r="N122" i="4"/>
  <c r="K123" i="4"/>
  <c r="J124" i="4"/>
  <c r="V124" i="4"/>
  <c r="D125" i="4"/>
  <c r="Q125" i="4"/>
  <c r="D126" i="4"/>
  <c r="N126" i="4"/>
  <c r="J10" i="4"/>
  <c r="Y10" i="4"/>
  <c r="I11" i="4"/>
  <c r="Q11" i="4"/>
  <c r="X11" i="4"/>
  <c r="F12" i="4"/>
  <c r="U12" i="4"/>
  <c r="AD12" i="4"/>
  <c r="K79" i="4"/>
  <c r="W79" i="4"/>
  <c r="K80" i="4"/>
  <c r="W80" i="4"/>
  <c r="L81" i="4"/>
  <c r="X81" i="4"/>
  <c r="AC96" i="4"/>
  <c r="R96" i="4"/>
  <c r="AA95" i="4"/>
  <c r="N94" i="4"/>
  <c r="AC94" i="4"/>
  <c r="U95" i="4"/>
  <c r="X96" i="4"/>
  <c r="U123" i="4"/>
  <c r="E123" i="4"/>
  <c r="O122" i="4"/>
  <c r="Y121" i="4"/>
  <c r="H121" i="4"/>
  <c r="V121" i="4"/>
  <c r="U122" i="4"/>
  <c r="L123" i="4"/>
  <c r="AC126" i="4"/>
  <c r="Z126" i="4"/>
  <c r="R126" i="4"/>
  <c r="I126" i="4"/>
  <c r="AA125" i="4"/>
  <c r="R125" i="4"/>
  <c r="AC125" i="4" s="1"/>
  <c r="K125" i="4"/>
  <c r="AB124" i="4"/>
  <c r="S124" i="4"/>
  <c r="K124" i="4"/>
  <c r="D124" i="4"/>
  <c r="M124" i="4"/>
  <c r="W124" i="4"/>
  <c r="I125" i="4"/>
  <c r="U125" i="4"/>
  <c r="F126" i="4"/>
  <c r="O126" i="4"/>
  <c r="AA126" i="4"/>
  <c r="J22" i="4"/>
  <c r="Q22" i="4"/>
  <c r="Y22" i="4"/>
  <c r="I23" i="4"/>
  <c r="Q23" i="4"/>
  <c r="X23" i="4"/>
  <c r="F24" i="4"/>
  <c r="U24" i="4"/>
  <c r="AD24" i="4"/>
  <c r="M55" i="4"/>
  <c r="W55" i="4"/>
  <c r="H56" i="4"/>
  <c r="T56" i="4"/>
  <c r="E57" i="4"/>
  <c r="AD57" i="4"/>
  <c r="M31" i="4"/>
  <c r="W31" i="4"/>
  <c r="H32" i="4"/>
  <c r="T32" i="4"/>
  <c r="E33" i="4"/>
  <c r="N40" i="4"/>
  <c r="AC40" i="4"/>
  <c r="U41" i="4"/>
  <c r="E55" i="4"/>
  <c r="N55" i="4"/>
  <c r="Y55" i="4"/>
  <c r="L56" i="4"/>
  <c r="W56" i="4"/>
  <c r="I57" i="4"/>
  <c r="D79" i="4"/>
  <c r="P79" i="4"/>
  <c r="AB79" i="4"/>
  <c r="O80" i="4"/>
  <c r="AA80" i="4"/>
  <c r="Z81" i="4"/>
  <c r="S88" i="4"/>
  <c r="H89" i="4"/>
  <c r="X89" i="4"/>
  <c r="O90" i="4"/>
  <c r="D94" i="4"/>
  <c r="T94" i="4"/>
  <c r="K95" i="4"/>
  <c r="H96" i="4"/>
  <c r="Z96" i="4"/>
  <c r="I117" i="4"/>
  <c r="X117" i="4"/>
  <c r="M115" i="4"/>
  <c r="AD117" i="4"/>
  <c r="G121" i="4"/>
  <c r="D122" i="4"/>
  <c r="X122" i="4"/>
  <c r="R123" i="4"/>
  <c r="E124" i="4"/>
  <c r="P124" i="4"/>
  <c r="Y124" i="4"/>
  <c r="L125" i="4"/>
  <c r="W125" i="4"/>
  <c r="H126" i="4"/>
  <c r="T126" i="4"/>
  <c r="AD126" i="4"/>
  <c r="M100" i="4"/>
  <c r="W100" i="4"/>
  <c r="H101" i="4"/>
  <c r="T101" i="4"/>
  <c r="E102" i="4"/>
  <c r="Q102" i="4"/>
  <c r="N106" i="4"/>
  <c r="AC106" i="4"/>
  <c r="R107" i="4"/>
  <c r="AC107" i="4" s="1"/>
  <c r="I108" i="4"/>
  <c r="E10" i="5"/>
  <c r="K10" i="5"/>
  <c r="Q10" i="5"/>
  <c r="W10" i="5"/>
  <c r="AC10" i="5"/>
  <c r="K11" i="5"/>
  <c r="Q11" i="5"/>
  <c r="W11" i="5"/>
  <c r="H12" i="5"/>
  <c r="N12" i="5"/>
  <c r="T12" i="5"/>
  <c r="Z12" i="5"/>
  <c r="H13" i="5"/>
  <c r="N13" i="5"/>
  <c r="T13" i="5"/>
  <c r="Z13" i="5"/>
  <c r="H14" i="5"/>
  <c r="N14" i="5"/>
  <c r="T14" i="5"/>
  <c r="Z14" i="5"/>
  <c r="E15" i="5"/>
  <c r="K15" i="5"/>
  <c r="Q15" i="5"/>
  <c r="W15" i="5"/>
  <c r="E16" i="5"/>
  <c r="K16" i="5"/>
  <c r="Q16" i="5"/>
  <c r="W16" i="5"/>
  <c r="AC16" i="5"/>
  <c r="K17" i="5"/>
  <c r="Q17" i="5"/>
  <c r="W17" i="5"/>
  <c r="H18" i="5"/>
  <c r="N18" i="5"/>
  <c r="T18" i="5"/>
  <c r="Z18" i="5"/>
  <c r="H19" i="5"/>
  <c r="N19" i="5"/>
  <c r="T19" i="5"/>
  <c r="Z19" i="5"/>
  <c r="H20" i="5"/>
  <c r="N20" i="5"/>
  <c r="T20" i="5"/>
  <c r="Z20" i="5"/>
  <c r="E21" i="5"/>
  <c r="K21" i="5"/>
  <c r="Q21" i="5"/>
  <c r="W21" i="5"/>
  <c r="E22" i="5"/>
  <c r="K22" i="5"/>
  <c r="Q22" i="5"/>
  <c r="W22" i="5"/>
  <c r="AC22" i="5"/>
  <c r="K23" i="5"/>
  <c r="Q23" i="5"/>
  <c r="W23" i="5"/>
  <c r="H24" i="5"/>
  <c r="N24" i="5"/>
  <c r="T24" i="5"/>
  <c r="Z24" i="5"/>
  <c r="H25" i="5"/>
  <c r="N25" i="5"/>
  <c r="T25" i="5"/>
  <c r="Z25" i="5"/>
  <c r="H26" i="5"/>
  <c r="N26" i="5"/>
  <c r="T26" i="5"/>
  <c r="Z26" i="5"/>
  <c r="E27" i="5"/>
  <c r="K27" i="5"/>
  <c r="Q27" i="5"/>
  <c r="W27" i="5"/>
  <c r="E28" i="5"/>
  <c r="K28" i="5"/>
  <c r="Q28" i="5"/>
  <c r="W28" i="5"/>
  <c r="AC28" i="5"/>
  <c r="K29" i="5"/>
  <c r="Q29" i="5"/>
  <c r="X29" i="5"/>
  <c r="F30" i="5"/>
  <c r="N30" i="5"/>
  <c r="U30" i="5"/>
  <c r="H31" i="5"/>
  <c r="P31" i="5"/>
  <c r="Y31" i="5"/>
  <c r="H32" i="5"/>
  <c r="O32" i="5"/>
  <c r="X32" i="5"/>
  <c r="E33" i="5"/>
  <c r="L33" i="5"/>
  <c r="U33" i="5"/>
  <c r="D37" i="5"/>
  <c r="M37" i="5"/>
  <c r="T37" i="5"/>
  <c r="AB37" i="5"/>
  <c r="L38" i="5"/>
  <c r="T38" i="5"/>
  <c r="AA38" i="5"/>
  <c r="I39" i="5"/>
  <c r="R39" i="5"/>
  <c r="AC39" i="5"/>
  <c r="Z33" i="5"/>
  <c r="T33" i="5"/>
  <c r="N33" i="5"/>
  <c r="H33" i="5"/>
  <c r="W32" i="5"/>
  <c r="Q32" i="5"/>
  <c r="K32" i="5"/>
  <c r="AC31" i="5"/>
  <c r="W31" i="5"/>
  <c r="Q31" i="5"/>
  <c r="K31" i="5"/>
  <c r="E31" i="5"/>
  <c r="J31" i="5"/>
  <c r="S31" i="5"/>
  <c r="Z31" i="5"/>
  <c r="I32" i="5"/>
  <c r="R32" i="5"/>
  <c r="AC32" i="5" s="1"/>
  <c r="Z32" i="5"/>
  <c r="F33" i="5"/>
  <c r="O33" i="5"/>
  <c r="W33" i="5"/>
  <c r="AD33" i="5"/>
  <c r="H10" i="5"/>
  <c r="N10" i="5"/>
  <c r="T10" i="5"/>
  <c r="Z10" i="5"/>
  <c r="H11" i="5"/>
  <c r="N11" i="5"/>
  <c r="T11" i="5"/>
  <c r="Z11" i="5"/>
  <c r="E12" i="5"/>
  <c r="K12" i="5"/>
  <c r="Q12" i="5"/>
  <c r="W12" i="5"/>
  <c r="H16" i="5"/>
  <c r="N16" i="5"/>
  <c r="T16" i="5"/>
  <c r="Z16" i="5"/>
  <c r="H17" i="5"/>
  <c r="N17" i="5"/>
  <c r="T17" i="5"/>
  <c r="Z17" i="5"/>
  <c r="E18" i="5"/>
  <c r="K18" i="5"/>
  <c r="Q18" i="5"/>
  <c r="W18" i="5"/>
  <c r="H22" i="5"/>
  <c r="N22" i="5"/>
  <c r="T22" i="5"/>
  <c r="Z22" i="5"/>
  <c r="H23" i="5"/>
  <c r="N23" i="5"/>
  <c r="T23" i="5"/>
  <c r="Z23" i="5"/>
  <c r="E24" i="5"/>
  <c r="K24" i="5"/>
  <c r="Q24" i="5"/>
  <c r="W24" i="5"/>
  <c r="AC30" i="5"/>
  <c r="W30" i="5"/>
  <c r="Q30" i="5"/>
  <c r="K30" i="5"/>
  <c r="E30" i="5"/>
  <c r="Z29" i="5"/>
  <c r="T29" i="5"/>
  <c r="H28" i="5"/>
  <c r="N28" i="5"/>
  <c r="T28" i="5"/>
  <c r="Z28" i="5"/>
  <c r="H29" i="5"/>
  <c r="N29" i="5"/>
  <c r="U29" i="5"/>
  <c r="I30" i="5"/>
  <c r="R30" i="5"/>
  <c r="Z30" i="5"/>
  <c r="D31" i="5"/>
  <c r="M31" i="5"/>
  <c r="T31" i="5"/>
  <c r="AB31" i="5"/>
  <c r="L32" i="5"/>
  <c r="T32" i="5"/>
  <c r="AA32" i="5"/>
  <c r="I33" i="5"/>
  <c r="Q33" i="5"/>
  <c r="X33" i="5"/>
  <c r="H37" i="5"/>
  <c r="P37" i="5"/>
  <c r="Y37" i="5"/>
  <c r="H38" i="5"/>
  <c r="O38" i="5"/>
  <c r="X38" i="5"/>
  <c r="E39" i="5"/>
  <c r="L39" i="5"/>
  <c r="G31" i="5"/>
  <c r="N31" i="5"/>
  <c r="V31" i="5"/>
  <c r="D32" i="5"/>
  <c r="N32" i="5"/>
  <c r="U32" i="5"/>
  <c r="D33" i="5"/>
  <c r="K33" i="5"/>
  <c r="R33" i="5"/>
  <c r="AA33" i="5"/>
  <c r="Z39" i="5"/>
  <c r="T39" i="5"/>
  <c r="N39" i="5"/>
  <c r="AD39" i="5"/>
  <c r="W39" i="5"/>
  <c r="O39" i="5"/>
  <c r="H39" i="5"/>
  <c r="W38" i="5"/>
  <c r="Q38" i="5"/>
  <c r="K38" i="5"/>
  <c r="AC37" i="5"/>
  <c r="W37" i="5"/>
  <c r="Q37" i="5"/>
  <c r="K37" i="5"/>
  <c r="E37" i="5"/>
  <c r="J37" i="5"/>
  <c r="S37" i="5"/>
  <c r="Z37" i="5"/>
  <c r="I38" i="5"/>
  <c r="R38" i="5"/>
  <c r="AC38" i="5" s="1"/>
  <c r="Z38" i="5"/>
  <c r="F39" i="5"/>
  <c r="Q39" i="5"/>
  <c r="AA39" i="5"/>
  <c r="H34" i="5"/>
  <c r="N34" i="5"/>
  <c r="T34" i="5"/>
  <c r="Z34" i="5"/>
  <c r="H35" i="5"/>
  <c r="N35" i="5"/>
  <c r="T35" i="5"/>
  <c r="Z35" i="5"/>
  <c r="E36" i="5"/>
  <c r="K36" i="5"/>
  <c r="Q36" i="5"/>
  <c r="W36" i="5"/>
  <c r="G43" i="5"/>
  <c r="N43" i="5"/>
  <c r="V43" i="5"/>
  <c r="D44" i="5"/>
  <c r="N44" i="5"/>
  <c r="U44" i="5"/>
  <c r="D45" i="5"/>
  <c r="K45" i="5"/>
  <c r="R45" i="5"/>
  <c r="Z51" i="5"/>
  <c r="T51" i="5"/>
  <c r="N51" i="5"/>
  <c r="H51" i="5"/>
  <c r="W50" i="5"/>
  <c r="Q50" i="5"/>
  <c r="K50" i="5"/>
  <c r="AC49" i="5"/>
  <c r="W49" i="5"/>
  <c r="Q49" i="5"/>
  <c r="K49" i="5"/>
  <c r="E49" i="5"/>
  <c r="J49" i="5"/>
  <c r="S49" i="5"/>
  <c r="Z49" i="5"/>
  <c r="I50" i="5"/>
  <c r="R50" i="5"/>
  <c r="AC50" i="5" s="1"/>
  <c r="Z50" i="5"/>
  <c r="F51" i="5"/>
  <c r="O51" i="5"/>
  <c r="W51" i="5"/>
  <c r="AD51" i="5"/>
  <c r="G55" i="5"/>
  <c r="N55" i="5"/>
  <c r="V55" i="5"/>
  <c r="D56" i="5"/>
  <c r="N56" i="5"/>
  <c r="U56" i="5"/>
  <c r="D57" i="5"/>
  <c r="K57" i="5"/>
  <c r="R57" i="5"/>
  <c r="AA57" i="5"/>
  <c r="Z63" i="5"/>
  <c r="T63" i="5"/>
  <c r="N63" i="5"/>
  <c r="H63" i="5"/>
  <c r="W62" i="5"/>
  <c r="Q62" i="5"/>
  <c r="K62" i="5"/>
  <c r="AC61" i="5"/>
  <c r="W61" i="5"/>
  <c r="Q61" i="5"/>
  <c r="K61" i="5"/>
  <c r="E61" i="5"/>
  <c r="AD63" i="5"/>
  <c r="X63" i="5"/>
  <c r="R63" i="5"/>
  <c r="L63" i="5"/>
  <c r="F63" i="5"/>
  <c r="AA62" i="5"/>
  <c r="U62" i="5"/>
  <c r="J61" i="5"/>
  <c r="S61" i="5"/>
  <c r="Z61" i="5"/>
  <c r="I62" i="5"/>
  <c r="R62" i="5"/>
  <c r="AC62" i="5" s="1"/>
  <c r="D63" i="5"/>
  <c r="O63" i="5"/>
  <c r="AA63" i="5"/>
  <c r="H55" i="5"/>
  <c r="P55" i="5"/>
  <c r="Y55" i="5"/>
  <c r="H56" i="5"/>
  <c r="O56" i="5"/>
  <c r="X56" i="5"/>
  <c r="E57" i="5"/>
  <c r="L57" i="5"/>
  <c r="U57" i="5"/>
  <c r="Z45" i="5"/>
  <c r="T45" i="5"/>
  <c r="N45" i="5"/>
  <c r="H45" i="5"/>
  <c r="W44" i="5"/>
  <c r="Q44" i="5"/>
  <c r="K44" i="5"/>
  <c r="AC43" i="5"/>
  <c r="W43" i="5"/>
  <c r="Q43" i="5"/>
  <c r="K43" i="5"/>
  <c r="E43" i="5"/>
  <c r="J43" i="5"/>
  <c r="S43" i="5"/>
  <c r="Z43" i="5"/>
  <c r="I44" i="5"/>
  <c r="R44" i="5"/>
  <c r="AC44" i="5" s="1"/>
  <c r="Z44" i="5"/>
  <c r="F45" i="5"/>
  <c r="O45" i="5"/>
  <c r="W45" i="5"/>
  <c r="AD45" i="5"/>
  <c r="Z57" i="5"/>
  <c r="T57" i="5"/>
  <c r="N57" i="5"/>
  <c r="H57" i="5"/>
  <c r="W56" i="5"/>
  <c r="Q56" i="5"/>
  <c r="K56" i="5"/>
  <c r="AC55" i="5"/>
  <c r="W55" i="5"/>
  <c r="Q55" i="5"/>
  <c r="K55" i="5"/>
  <c r="E55" i="5"/>
  <c r="J55" i="5"/>
  <c r="S55" i="5"/>
  <c r="Z55" i="5"/>
  <c r="I56" i="5"/>
  <c r="R56" i="5"/>
  <c r="AC56" i="5" s="1"/>
  <c r="Z56" i="5"/>
  <c r="F57" i="5"/>
  <c r="O57" i="5"/>
  <c r="W57" i="5"/>
  <c r="AD57" i="5"/>
  <c r="AB55" i="5"/>
  <c r="L56" i="5"/>
  <c r="T56" i="5"/>
  <c r="AA56" i="5"/>
  <c r="I57" i="5"/>
  <c r="Q57" i="5"/>
  <c r="X57" i="5"/>
  <c r="Z93" i="5"/>
  <c r="T93" i="5"/>
  <c r="N93" i="5"/>
  <c r="H93" i="5"/>
  <c r="W92" i="5"/>
  <c r="Q92" i="5"/>
  <c r="K92" i="5"/>
  <c r="AC91" i="5"/>
  <c r="W91" i="5"/>
  <c r="Q91" i="5"/>
  <c r="K91" i="5"/>
  <c r="E91" i="5"/>
  <c r="X93" i="5"/>
  <c r="Q93" i="5"/>
  <c r="I93" i="5"/>
  <c r="AA92" i="5"/>
  <c r="T92" i="5"/>
  <c r="L92" i="5"/>
  <c r="AB91" i="5"/>
  <c r="T91" i="5"/>
  <c r="M91" i="5"/>
  <c r="D91" i="5"/>
  <c r="AD93" i="5"/>
  <c r="W93" i="5"/>
  <c r="O93" i="5"/>
  <c r="F93" i="5"/>
  <c r="Z92" i="5"/>
  <c r="R92" i="5"/>
  <c r="AC92" i="5" s="1"/>
  <c r="AC93" i="5"/>
  <c r="U93" i="5"/>
  <c r="L93" i="5"/>
  <c r="E93" i="5"/>
  <c r="X92" i="5"/>
  <c r="O92" i="5"/>
  <c r="H92" i="5"/>
  <c r="Y91" i="5"/>
  <c r="P91" i="5"/>
  <c r="H91" i="5"/>
  <c r="S91" i="5"/>
  <c r="I92" i="5"/>
  <c r="K93" i="5"/>
  <c r="H67" i="5"/>
  <c r="N67" i="5"/>
  <c r="T67" i="5"/>
  <c r="Z67" i="5"/>
  <c r="H68" i="5"/>
  <c r="N68" i="5"/>
  <c r="T68" i="5"/>
  <c r="Z68" i="5"/>
  <c r="E69" i="5"/>
  <c r="K69" i="5"/>
  <c r="Q69" i="5"/>
  <c r="W69" i="5"/>
  <c r="AC69" i="5"/>
  <c r="Z78" i="5"/>
  <c r="T78" i="5"/>
  <c r="N78" i="5"/>
  <c r="H78" i="5"/>
  <c r="W77" i="5"/>
  <c r="Q77" i="5"/>
  <c r="K77" i="5"/>
  <c r="AC76" i="5"/>
  <c r="W76" i="5"/>
  <c r="Q76" i="5"/>
  <c r="K76" i="5"/>
  <c r="E76" i="5"/>
  <c r="J76" i="5"/>
  <c r="S76" i="5"/>
  <c r="Z76" i="5"/>
  <c r="I77" i="5"/>
  <c r="R77" i="5"/>
  <c r="AC77" i="5" s="1"/>
  <c r="Z77" i="5"/>
  <c r="F78" i="5"/>
  <c r="O78" i="5"/>
  <c r="W78" i="5"/>
  <c r="AD78" i="5"/>
  <c r="Z87" i="5"/>
  <c r="T87" i="5"/>
  <c r="N87" i="5"/>
  <c r="H87" i="5"/>
  <c r="W86" i="5"/>
  <c r="Q86" i="5"/>
  <c r="K86" i="5"/>
  <c r="AC85" i="5"/>
  <c r="W85" i="5"/>
  <c r="Q85" i="5"/>
  <c r="K85" i="5"/>
  <c r="E85" i="5"/>
  <c r="AC87" i="5"/>
  <c r="U87" i="5"/>
  <c r="L87" i="5"/>
  <c r="E87" i="5"/>
  <c r="X86" i="5"/>
  <c r="O86" i="5"/>
  <c r="H86" i="5"/>
  <c r="Y85" i="5"/>
  <c r="P85" i="5"/>
  <c r="H85" i="5"/>
  <c r="M85" i="5"/>
  <c r="V85" i="5"/>
  <c r="I86" i="5"/>
  <c r="T86" i="5"/>
  <c r="D87" i="5"/>
  <c r="O87" i="5"/>
  <c r="X87" i="5"/>
  <c r="G91" i="5"/>
  <c r="V91" i="5"/>
  <c r="N92" i="5"/>
  <c r="R93" i="5"/>
  <c r="Z111" i="5"/>
  <c r="T111" i="5"/>
  <c r="N111" i="5"/>
  <c r="H111" i="5"/>
  <c r="W110" i="5"/>
  <c r="Q110" i="5"/>
  <c r="X111" i="5"/>
  <c r="Q111" i="5"/>
  <c r="I111" i="5"/>
  <c r="AA110" i="5"/>
  <c r="T110" i="5"/>
  <c r="L110" i="5"/>
  <c r="D110" i="5"/>
  <c r="Y109" i="5"/>
  <c r="S109" i="5"/>
  <c r="M109" i="5"/>
  <c r="G109" i="5"/>
  <c r="AD111" i="5"/>
  <c r="W111" i="5"/>
  <c r="O111" i="5"/>
  <c r="F111" i="5"/>
  <c r="Z110" i="5"/>
  <c r="R110" i="5"/>
  <c r="AC110" i="5" s="1"/>
  <c r="K110" i="5"/>
  <c r="AC109" i="5"/>
  <c r="W109" i="5"/>
  <c r="Q109" i="5"/>
  <c r="K109" i="5"/>
  <c r="E109" i="5"/>
  <c r="AC111" i="5"/>
  <c r="L111" i="5"/>
  <c r="X110" i="5"/>
  <c r="I110" i="5"/>
  <c r="V109" i="5"/>
  <c r="J109" i="5"/>
  <c r="AA111" i="5"/>
  <c r="K111" i="5"/>
  <c r="U110" i="5"/>
  <c r="H110" i="5"/>
  <c r="T109" i="5"/>
  <c r="H109" i="5"/>
  <c r="U111" i="5"/>
  <c r="E111" i="5"/>
  <c r="O110" i="5"/>
  <c r="AB109" i="5"/>
  <c r="P109" i="5"/>
  <c r="D109" i="5"/>
  <c r="D111" i="5"/>
  <c r="D67" i="5"/>
  <c r="J67" i="5"/>
  <c r="P67" i="5"/>
  <c r="V67" i="5"/>
  <c r="AB67" i="5"/>
  <c r="I68" i="5"/>
  <c r="O68" i="5"/>
  <c r="U68" i="5"/>
  <c r="AA68" i="5"/>
  <c r="F69" i="5"/>
  <c r="L69" i="5"/>
  <c r="R69" i="5"/>
  <c r="X69" i="5"/>
  <c r="AD69" i="5"/>
  <c r="D76" i="5"/>
  <c r="M76" i="5"/>
  <c r="T76" i="5"/>
  <c r="AB76" i="5"/>
  <c r="L77" i="5"/>
  <c r="T77" i="5"/>
  <c r="AA77" i="5"/>
  <c r="I78" i="5"/>
  <c r="Q78" i="5"/>
  <c r="X78" i="5"/>
  <c r="D85" i="5"/>
  <c r="N85" i="5"/>
  <c r="Z85" i="5"/>
  <c r="L86" i="5"/>
  <c r="U86" i="5"/>
  <c r="F87" i="5"/>
  <c r="Q87" i="5"/>
  <c r="AA87" i="5"/>
  <c r="J91" i="5"/>
  <c r="Z91" i="5"/>
  <c r="U92" i="5"/>
  <c r="AA93" i="5"/>
  <c r="N109" i="5"/>
  <c r="R111" i="5"/>
  <c r="H40" i="5"/>
  <c r="N40" i="5"/>
  <c r="T40" i="5"/>
  <c r="Z40" i="5"/>
  <c r="H41" i="5"/>
  <c r="N41" i="5"/>
  <c r="T41" i="5"/>
  <c r="Z41" i="5"/>
  <c r="E42" i="5"/>
  <c r="K42" i="5"/>
  <c r="Q42" i="5"/>
  <c r="W42" i="5"/>
  <c r="H46" i="5"/>
  <c r="N46" i="5"/>
  <c r="T46" i="5"/>
  <c r="Z46" i="5"/>
  <c r="H47" i="5"/>
  <c r="N47" i="5"/>
  <c r="T47" i="5"/>
  <c r="Z47" i="5"/>
  <c r="E48" i="5"/>
  <c r="K48" i="5"/>
  <c r="Q48" i="5"/>
  <c r="W48" i="5"/>
  <c r="H52" i="5"/>
  <c r="N52" i="5"/>
  <c r="T52" i="5"/>
  <c r="Z52" i="5"/>
  <c r="H53" i="5"/>
  <c r="N53" i="5"/>
  <c r="T53" i="5"/>
  <c r="Z53" i="5"/>
  <c r="E54" i="5"/>
  <c r="K54" i="5"/>
  <c r="Q54" i="5"/>
  <c r="W54" i="5"/>
  <c r="H58" i="5"/>
  <c r="N58" i="5"/>
  <c r="T58" i="5"/>
  <c r="Z58" i="5"/>
  <c r="H59" i="5"/>
  <c r="N59" i="5"/>
  <c r="T59" i="5"/>
  <c r="Z59" i="5"/>
  <c r="E60" i="5"/>
  <c r="K60" i="5"/>
  <c r="Q60" i="5"/>
  <c r="W60" i="5"/>
  <c r="H64" i="5"/>
  <c r="N64" i="5"/>
  <c r="T64" i="5"/>
  <c r="Z64" i="5"/>
  <c r="H65" i="5"/>
  <c r="N65" i="5"/>
  <c r="T65" i="5"/>
  <c r="Z65" i="5"/>
  <c r="E66" i="5"/>
  <c r="K66" i="5"/>
  <c r="Q66" i="5"/>
  <c r="W66" i="5"/>
  <c r="E67" i="5"/>
  <c r="K67" i="5"/>
  <c r="Q67" i="5"/>
  <c r="W67" i="5"/>
  <c r="AC67" i="5"/>
  <c r="K68" i="5"/>
  <c r="Q68" i="5"/>
  <c r="W68" i="5"/>
  <c r="H69" i="5"/>
  <c r="N69" i="5"/>
  <c r="T69" i="5"/>
  <c r="H70" i="5"/>
  <c r="N70" i="5"/>
  <c r="T70" i="5"/>
  <c r="Z70" i="5"/>
  <c r="H71" i="5"/>
  <c r="N71" i="5"/>
  <c r="T71" i="5"/>
  <c r="Z71" i="5"/>
  <c r="E72" i="5"/>
  <c r="K72" i="5"/>
  <c r="Q72" i="5"/>
  <c r="W72" i="5"/>
  <c r="AD72" i="5"/>
  <c r="G76" i="5"/>
  <c r="N76" i="5"/>
  <c r="V76" i="5"/>
  <c r="D77" i="5"/>
  <c r="N77" i="5"/>
  <c r="U77" i="5"/>
  <c r="D78" i="5"/>
  <c r="K78" i="5"/>
  <c r="R78" i="5"/>
  <c r="AA78" i="5"/>
  <c r="G85" i="5"/>
  <c r="S85" i="5"/>
  <c r="AB85" i="5"/>
  <c r="N86" i="5"/>
  <c r="Z86" i="5"/>
  <c r="I87" i="5"/>
  <c r="R87" i="5"/>
  <c r="AD87" i="5"/>
  <c r="N91" i="5"/>
  <c r="D92" i="5"/>
  <c r="D93" i="5"/>
  <c r="Z99" i="5"/>
  <c r="T99" i="5"/>
  <c r="N99" i="5"/>
  <c r="H99" i="5"/>
  <c r="W98" i="5"/>
  <c r="Q98" i="5"/>
  <c r="K98" i="5"/>
  <c r="AC97" i="5"/>
  <c r="W97" i="5"/>
  <c r="Q97" i="5"/>
  <c r="K97" i="5"/>
  <c r="E97" i="5"/>
  <c r="AC99" i="5"/>
  <c r="U99" i="5"/>
  <c r="L99" i="5"/>
  <c r="E99" i="5"/>
  <c r="X98" i="5"/>
  <c r="O98" i="5"/>
  <c r="H98" i="5"/>
  <c r="Y97" i="5"/>
  <c r="P97" i="5"/>
  <c r="H97" i="5"/>
  <c r="AA99" i="5"/>
  <c r="R99" i="5"/>
  <c r="K99" i="5"/>
  <c r="D99" i="5"/>
  <c r="U98" i="5"/>
  <c r="N98" i="5"/>
  <c r="D98" i="5"/>
  <c r="V97" i="5"/>
  <c r="N97" i="5"/>
  <c r="G97" i="5"/>
  <c r="X99" i="5"/>
  <c r="Q99" i="5"/>
  <c r="I99" i="5"/>
  <c r="AA98" i="5"/>
  <c r="T98" i="5"/>
  <c r="L98" i="5"/>
  <c r="AB97" i="5"/>
  <c r="T97" i="5"/>
  <c r="M97" i="5"/>
  <c r="D97" i="5"/>
  <c r="I98" i="5"/>
  <c r="O99" i="5"/>
  <c r="Z109" i="5"/>
  <c r="H103" i="5"/>
  <c r="P103" i="5"/>
  <c r="Y103" i="5"/>
  <c r="H104" i="5"/>
  <c r="O104" i="5"/>
  <c r="X104" i="5"/>
  <c r="E105" i="5"/>
  <c r="L105" i="5"/>
  <c r="U105" i="5"/>
  <c r="Z117" i="5"/>
  <c r="T117" i="5"/>
  <c r="N117" i="5"/>
  <c r="H117" i="5"/>
  <c r="W116" i="5"/>
  <c r="Q116" i="5"/>
  <c r="K116" i="5"/>
  <c r="AC115" i="5"/>
  <c r="W115" i="5"/>
  <c r="Q115" i="5"/>
  <c r="K115" i="5"/>
  <c r="E115" i="5"/>
  <c r="AD117" i="5"/>
  <c r="W117" i="5"/>
  <c r="O117" i="5"/>
  <c r="F117" i="5"/>
  <c r="Z116" i="5"/>
  <c r="R116" i="5"/>
  <c r="AC116" i="5" s="1"/>
  <c r="I116" i="5"/>
  <c r="Z115" i="5"/>
  <c r="AC117" i="5"/>
  <c r="U117" i="5"/>
  <c r="L117" i="5"/>
  <c r="E117" i="5"/>
  <c r="X116" i="5"/>
  <c r="O116" i="5"/>
  <c r="H116" i="5"/>
  <c r="Y115" i="5"/>
  <c r="P115" i="5"/>
  <c r="H115" i="5"/>
  <c r="AA117" i="5"/>
  <c r="R117" i="5"/>
  <c r="K117" i="5"/>
  <c r="D117" i="5"/>
  <c r="U116" i="5"/>
  <c r="N116" i="5"/>
  <c r="D116" i="5"/>
  <c r="V115" i="5"/>
  <c r="N115" i="5"/>
  <c r="G115" i="5"/>
  <c r="S115" i="5"/>
  <c r="T116" i="5"/>
  <c r="X117" i="5"/>
  <c r="Z105" i="5"/>
  <c r="T105" i="5"/>
  <c r="N105" i="5"/>
  <c r="H105" i="5"/>
  <c r="W104" i="5"/>
  <c r="Q104" i="5"/>
  <c r="K104" i="5"/>
  <c r="AC103" i="5"/>
  <c r="W103" i="5"/>
  <c r="Q103" i="5"/>
  <c r="K103" i="5"/>
  <c r="E103" i="5"/>
  <c r="J103" i="5"/>
  <c r="S103" i="5"/>
  <c r="Z103" i="5"/>
  <c r="I104" i="5"/>
  <c r="R104" i="5"/>
  <c r="AC104" i="5" s="1"/>
  <c r="Z104" i="5"/>
  <c r="F105" i="5"/>
  <c r="O105" i="5"/>
  <c r="W105" i="5"/>
  <c r="AD105" i="5"/>
  <c r="H73" i="5"/>
  <c r="N73" i="5"/>
  <c r="T73" i="5"/>
  <c r="Z73" i="5"/>
  <c r="H74" i="5"/>
  <c r="N74" i="5"/>
  <c r="T74" i="5"/>
  <c r="Z74" i="5"/>
  <c r="E75" i="5"/>
  <c r="K75" i="5"/>
  <c r="Q75" i="5"/>
  <c r="W75" i="5"/>
  <c r="Z81" i="5"/>
  <c r="T81" i="5"/>
  <c r="N81" i="5"/>
  <c r="H81" i="5"/>
  <c r="W80" i="5"/>
  <c r="Q80" i="5"/>
  <c r="K80" i="5"/>
  <c r="AC79" i="5"/>
  <c r="W79" i="5"/>
  <c r="H79" i="5"/>
  <c r="N79" i="5"/>
  <c r="T79" i="5"/>
  <c r="AB79" i="5"/>
  <c r="L80" i="5"/>
  <c r="T80" i="5"/>
  <c r="AA80" i="5"/>
  <c r="I81" i="5"/>
  <c r="Q81" i="5"/>
  <c r="X81" i="5"/>
  <c r="D103" i="5"/>
  <c r="M103" i="5"/>
  <c r="T103" i="5"/>
  <c r="AB103" i="5"/>
  <c r="L104" i="5"/>
  <c r="T104" i="5"/>
  <c r="AA104" i="5"/>
  <c r="I105" i="5"/>
  <c r="Q105" i="5"/>
  <c r="X105" i="5"/>
  <c r="H82" i="5"/>
  <c r="N82" i="5"/>
  <c r="T82" i="5"/>
  <c r="Z82" i="5"/>
  <c r="H83" i="5"/>
  <c r="N83" i="5"/>
  <c r="T83" i="5"/>
  <c r="Z83" i="5"/>
  <c r="E84" i="5"/>
  <c r="K84" i="5"/>
  <c r="Q84" i="5"/>
  <c r="W84" i="5"/>
  <c r="H88" i="5"/>
  <c r="N88" i="5"/>
  <c r="T88" i="5"/>
  <c r="Z88" i="5"/>
  <c r="H89" i="5"/>
  <c r="N89" i="5"/>
  <c r="T89" i="5"/>
  <c r="Z89" i="5"/>
  <c r="E90" i="5"/>
  <c r="K90" i="5"/>
  <c r="Q90" i="5"/>
  <c r="W90" i="5"/>
  <c r="H94" i="5"/>
  <c r="N94" i="5"/>
  <c r="T94" i="5"/>
  <c r="Z94" i="5"/>
  <c r="H95" i="5"/>
  <c r="N95" i="5"/>
  <c r="T95" i="5"/>
  <c r="Z95" i="5"/>
  <c r="E96" i="5"/>
  <c r="K96" i="5"/>
  <c r="Q96" i="5"/>
  <c r="W96" i="5"/>
  <c r="H100" i="5"/>
  <c r="N100" i="5"/>
  <c r="T100" i="5"/>
  <c r="Z100" i="5"/>
  <c r="H101" i="5"/>
  <c r="N101" i="5"/>
  <c r="T101" i="5"/>
  <c r="Z101" i="5"/>
  <c r="E102" i="5"/>
  <c r="K102" i="5"/>
  <c r="Q102" i="5"/>
  <c r="W102" i="5"/>
  <c r="H106" i="5"/>
  <c r="N106" i="5"/>
  <c r="T106" i="5"/>
  <c r="Z106" i="5"/>
  <c r="H107" i="5"/>
  <c r="N107" i="5"/>
  <c r="T107" i="5"/>
  <c r="Z107" i="5"/>
  <c r="E108" i="5"/>
  <c r="K108" i="5"/>
  <c r="Q108" i="5"/>
  <c r="W108" i="5"/>
  <c r="Z123" i="5"/>
  <c r="T123" i="5"/>
  <c r="N123" i="5"/>
  <c r="H123" i="5"/>
  <c r="W122" i="5"/>
  <c r="Q122" i="5"/>
  <c r="K122" i="5"/>
  <c r="AC121" i="5"/>
  <c r="W121" i="5"/>
  <c r="Q121" i="5"/>
  <c r="K121" i="5"/>
  <c r="E121" i="5"/>
  <c r="J121" i="5"/>
  <c r="S121" i="5"/>
  <c r="Z121" i="5"/>
  <c r="I122" i="5"/>
  <c r="R122" i="5"/>
  <c r="AC122" i="5" s="1"/>
  <c r="Z122" i="5"/>
  <c r="F123" i="5"/>
  <c r="O123" i="5"/>
  <c r="W123" i="5"/>
  <c r="AD123" i="5"/>
  <c r="G127" i="5"/>
  <c r="N127" i="5"/>
  <c r="V127" i="5"/>
  <c r="D128" i="5"/>
  <c r="N128" i="5"/>
  <c r="U128" i="5"/>
  <c r="D129" i="5"/>
  <c r="K129" i="5"/>
  <c r="R129" i="5"/>
  <c r="AA129" i="5"/>
  <c r="H127" i="5"/>
  <c r="P127" i="5"/>
  <c r="Y127" i="5"/>
  <c r="H128" i="5"/>
  <c r="O128" i="5"/>
  <c r="X128" i="5"/>
  <c r="E129" i="5"/>
  <c r="L129" i="5"/>
  <c r="U129" i="5"/>
  <c r="Z129" i="5"/>
  <c r="T129" i="5"/>
  <c r="N129" i="5"/>
  <c r="H129" i="5"/>
  <c r="W128" i="5"/>
  <c r="Q128" i="5"/>
  <c r="K128" i="5"/>
  <c r="AC127" i="5"/>
  <c r="W127" i="5"/>
  <c r="Q127" i="5"/>
  <c r="K127" i="5"/>
  <c r="E127" i="5"/>
  <c r="J127" i="5"/>
  <c r="S127" i="5"/>
  <c r="Z127" i="5"/>
  <c r="I128" i="5"/>
  <c r="R128" i="5"/>
  <c r="AC128" i="5" s="1"/>
  <c r="Z128" i="5"/>
  <c r="F129" i="5"/>
  <c r="O129" i="5"/>
  <c r="W129" i="5"/>
  <c r="AD129" i="5"/>
  <c r="H112" i="5"/>
  <c r="N112" i="5"/>
  <c r="T112" i="5"/>
  <c r="Z112" i="5"/>
  <c r="H113" i="5"/>
  <c r="N113" i="5"/>
  <c r="T113" i="5"/>
  <c r="Z113" i="5"/>
  <c r="E114" i="5"/>
  <c r="K114" i="5"/>
  <c r="Q114" i="5"/>
  <c r="W114" i="5"/>
  <c r="H118" i="5"/>
  <c r="N118" i="5"/>
  <c r="T118" i="5"/>
  <c r="Z118" i="5"/>
  <c r="H119" i="5"/>
  <c r="N119" i="5"/>
  <c r="T119" i="5"/>
  <c r="Z119" i="5"/>
  <c r="E120" i="5"/>
  <c r="K120" i="5"/>
  <c r="Q120" i="5"/>
  <c r="W120" i="5"/>
  <c r="H124" i="5"/>
  <c r="N124" i="5"/>
  <c r="T124" i="5"/>
  <c r="Z124" i="5"/>
  <c r="H125" i="5"/>
  <c r="N125" i="5"/>
  <c r="T125" i="5"/>
  <c r="Z125" i="5"/>
  <c r="E126" i="5"/>
  <c r="K126" i="5"/>
  <c r="Q126" i="5"/>
  <c r="W126" i="5"/>
  <c r="H13" i="4"/>
  <c r="T13" i="4"/>
  <c r="H14" i="4"/>
  <c r="T14" i="4"/>
  <c r="E15" i="4"/>
  <c r="AC15" i="4"/>
  <c r="J25" i="4"/>
  <c r="V25" i="4"/>
  <c r="O26" i="4"/>
  <c r="AA30" i="4"/>
  <c r="U30" i="4"/>
  <c r="O30" i="4"/>
  <c r="I30" i="4"/>
  <c r="D30" i="4"/>
  <c r="X29" i="4"/>
  <c r="R29" i="4"/>
  <c r="AC29" i="4" s="1"/>
  <c r="L29" i="4"/>
  <c r="D29" i="4"/>
  <c r="Y28" i="4"/>
  <c r="S28" i="4"/>
  <c r="M28" i="4"/>
  <c r="G28" i="4"/>
  <c r="J28" i="4"/>
  <c r="Z28" i="4"/>
  <c r="I29" i="4"/>
  <c r="Q29" i="4"/>
  <c r="Z29" i="4"/>
  <c r="F30" i="4"/>
  <c r="W30" i="4"/>
  <c r="AD30" i="4"/>
  <c r="H10" i="4"/>
  <c r="N10" i="4"/>
  <c r="T10" i="4"/>
  <c r="Z10" i="4"/>
  <c r="H11" i="4"/>
  <c r="N11" i="4"/>
  <c r="T11" i="4"/>
  <c r="Z11" i="4"/>
  <c r="E12" i="4"/>
  <c r="W12" i="4"/>
  <c r="E13" i="4"/>
  <c r="K13" i="4"/>
  <c r="Q13" i="4"/>
  <c r="W13" i="4"/>
  <c r="AC13" i="4"/>
  <c r="K14" i="4"/>
  <c r="Q14" i="4"/>
  <c r="W14" i="4"/>
  <c r="T15" i="4"/>
  <c r="Z15" i="4"/>
  <c r="H16" i="4"/>
  <c r="N16" i="4"/>
  <c r="T16" i="4"/>
  <c r="Z16" i="4"/>
  <c r="H17" i="4"/>
  <c r="N17" i="4"/>
  <c r="T17" i="4"/>
  <c r="Z17" i="4"/>
  <c r="E18" i="4"/>
  <c r="W18" i="4"/>
  <c r="E19" i="4"/>
  <c r="K19" i="4"/>
  <c r="Q19" i="4"/>
  <c r="W19" i="4"/>
  <c r="AC19" i="4"/>
  <c r="K20" i="4"/>
  <c r="Q20" i="4"/>
  <c r="W20" i="4"/>
  <c r="T21" i="4"/>
  <c r="Z21" i="4"/>
  <c r="H22" i="4"/>
  <c r="N22" i="4"/>
  <c r="T22" i="4"/>
  <c r="Z22" i="4"/>
  <c r="H23" i="4"/>
  <c r="N23" i="4"/>
  <c r="T23" i="4"/>
  <c r="Z23" i="4"/>
  <c r="E24" i="4"/>
  <c r="W24" i="4"/>
  <c r="E25" i="4"/>
  <c r="K25" i="4"/>
  <c r="Q25" i="4"/>
  <c r="W25" i="4"/>
  <c r="AC25" i="4"/>
  <c r="K26" i="4"/>
  <c r="Q26" i="4"/>
  <c r="W26" i="4"/>
  <c r="Z27" i="4"/>
  <c r="D28" i="4"/>
  <c r="K28" i="4"/>
  <c r="T28" i="4"/>
  <c r="AB28" i="4"/>
  <c r="K29" i="4"/>
  <c r="T29" i="4"/>
  <c r="AA29" i="4"/>
  <c r="X30" i="4"/>
  <c r="AD33" i="4"/>
  <c r="X33" i="4"/>
  <c r="R33" i="4"/>
  <c r="F33" i="4"/>
  <c r="AA32" i="4"/>
  <c r="U32" i="4"/>
  <c r="O32" i="4"/>
  <c r="I32" i="4"/>
  <c r="AB31" i="4"/>
  <c r="V31" i="4"/>
  <c r="P31" i="4"/>
  <c r="J31" i="4"/>
  <c r="D31" i="4"/>
  <c r="K31" i="4"/>
  <c r="S31" i="4"/>
  <c r="Z31" i="4"/>
  <c r="K32" i="4"/>
  <c r="R32" i="4"/>
  <c r="AC32" i="4" s="1"/>
  <c r="Z32" i="4"/>
  <c r="W33" i="4"/>
  <c r="AA36" i="4"/>
  <c r="U36" i="4"/>
  <c r="O36" i="4"/>
  <c r="I36" i="4"/>
  <c r="D36" i="4"/>
  <c r="X35" i="4"/>
  <c r="R35" i="4"/>
  <c r="AC35" i="4" s="1"/>
  <c r="L35" i="4"/>
  <c r="D35" i="4"/>
  <c r="Y34" i="4"/>
  <c r="S34" i="4"/>
  <c r="M34" i="4"/>
  <c r="G34" i="4"/>
  <c r="J34" i="4"/>
  <c r="Q34" i="4"/>
  <c r="Z34" i="4"/>
  <c r="I35" i="4"/>
  <c r="Q35" i="4"/>
  <c r="Z35" i="4"/>
  <c r="F36" i="4"/>
  <c r="W36" i="4"/>
  <c r="AD36" i="4"/>
  <c r="H37" i="4"/>
  <c r="Q37" i="4"/>
  <c r="Y37" i="4"/>
  <c r="H38" i="4"/>
  <c r="Q38" i="4"/>
  <c r="X38" i="4"/>
  <c r="E39" i="4"/>
  <c r="U39" i="4"/>
  <c r="H40" i="4"/>
  <c r="P40" i="4"/>
  <c r="W40" i="4"/>
  <c r="H41" i="4"/>
  <c r="O41" i="4"/>
  <c r="W41" i="4"/>
  <c r="E42" i="4"/>
  <c r="L42" i="4"/>
  <c r="T42" i="4"/>
  <c r="G43" i="4"/>
  <c r="N43" i="4"/>
  <c r="W43" i="4"/>
  <c r="D44" i="4"/>
  <c r="N44" i="4"/>
  <c r="W44" i="4"/>
  <c r="D45" i="4"/>
  <c r="T45" i="4"/>
  <c r="AA45" i="4"/>
  <c r="E46" i="4"/>
  <c r="N46" i="4"/>
  <c r="V46" i="4"/>
  <c r="AC46" i="4"/>
  <c r="N47" i="4"/>
  <c r="U47" i="4"/>
  <c r="R48" i="4"/>
  <c r="Z48" i="4"/>
  <c r="E49" i="4"/>
  <c r="M49" i="4"/>
  <c r="T49" i="4"/>
  <c r="AC49" i="4"/>
  <c r="L50" i="4"/>
  <c r="T50" i="4"/>
  <c r="Z51" i="4"/>
  <c r="D52" i="4"/>
  <c r="K52" i="4"/>
  <c r="T52" i="4"/>
  <c r="AB52" i="4"/>
  <c r="K53" i="4"/>
  <c r="T53" i="4"/>
  <c r="AA53" i="4"/>
  <c r="X54" i="4"/>
  <c r="Z57" i="4"/>
  <c r="T57" i="4"/>
  <c r="AA57" i="4"/>
  <c r="R57" i="4"/>
  <c r="L57" i="4"/>
  <c r="F57" i="4"/>
  <c r="AA56" i="4"/>
  <c r="U56" i="4"/>
  <c r="O56" i="4"/>
  <c r="I56" i="4"/>
  <c r="AB55" i="4"/>
  <c r="V55" i="4"/>
  <c r="P55" i="4"/>
  <c r="J55" i="4"/>
  <c r="D55" i="4"/>
  <c r="K55" i="4"/>
  <c r="S55" i="4"/>
  <c r="Z55" i="4"/>
  <c r="K56" i="4"/>
  <c r="R56" i="4"/>
  <c r="AC56" i="4" s="1"/>
  <c r="Z56" i="4"/>
  <c r="O57" i="4"/>
  <c r="X57" i="4"/>
  <c r="G13" i="4"/>
  <c r="M13" i="4"/>
  <c r="S13" i="4"/>
  <c r="Y13" i="4"/>
  <c r="D14" i="4"/>
  <c r="L14" i="4"/>
  <c r="R14" i="4"/>
  <c r="AC14" i="4" s="1"/>
  <c r="X14" i="4"/>
  <c r="D15" i="4"/>
  <c r="I15" i="4"/>
  <c r="O15" i="4"/>
  <c r="U15" i="4"/>
  <c r="AA15" i="4"/>
  <c r="G19" i="4"/>
  <c r="M19" i="4"/>
  <c r="S19" i="4"/>
  <c r="Y19" i="4"/>
  <c r="D20" i="4"/>
  <c r="L20" i="4"/>
  <c r="R20" i="4"/>
  <c r="AC20" i="4" s="1"/>
  <c r="X20" i="4"/>
  <c r="D21" i="4"/>
  <c r="I21" i="4"/>
  <c r="U21" i="4"/>
  <c r="AA21" i="4"/>
  <c r="G25" i="4"/>
  <c r="M25" i="4"/>
  <c r="S25" i="4"/>
  <c r="Y25" i="4"/>
  <c r="D26" i="4"/>
  <c r="L26" i="4"/>
  <c r="R26" i="4"/>
  <c r="AC26" i="4" s="1"/>
  <c r="X26" i="4"/>
  <c r="D27" i="4"/>
  <c r="T27" i="4"/>
  <c r="E28" i="4"/>
  <c r="N28" i="4"/>
  <c r="V28" i="4"/>
  <c r="AC28" i="4"/>
  <c r="N29" i="4"/>
  <c r="U29" i="4"/>
  <c r="R30" i="4"/>
  <c r="Z30" i="4"/>
  <c r="AD39" i="4"/>
  <c r="X39" i="4"/>
  <c r="R39" i="4"/>
  <c r="L39" i="4"/>
  <c r="F39" i="4"/>
  <c r="AA38" i="4"/>
  <c r="U38" i="4"/>
  <c r="O38" i="4"/>
  <c r="I38" i="4"/>
  <c r="AB37" i="4"/>
  <c r="V37" i="4"/>
  <c r="P37" i="4"/>
  <c r="J37" i="4"/>
  <c r="D37" i="4"/>
  <c r="K37" i="4"/>
  <c r="S37" i="4"/>
  <c r="Z37" i="4"/>
  <c r="K38" i="4"/>
  <c r="R38" i="4"/>
  <c r="AC38" i="4" s="1"/>
  <c r="Z38" i="4"/>
  <c r="O39" i="4"/>
  <c r="W39" i="4"/>
  <c r="AA42" i="4"/>
  <c r="U42" i="4"/>
  <c r="O42" i="4"/>
  <c r="I42" i="4"/>
  <c r="D42" i="4"/>
  <c r="X41" i="4"/>
  <c r="R41" i="4"/>
  <c r="AC41" i="4" s="1"/>
  <c r="L41" i="4"/>
  <c r="D41" i="4"/>
  <c r="Y40" i="4"/>
  <c r="S40" i="4"/>
  <c r="M40" i="4"/>
  <c r="G40" i="4"/>
  <c r="J40" i="4"/>
  <c r="Q40" i="4"/>
  <c r="Z40" i="4"/>
  <c r="I41" i="4"/>
  <c r="Q41" i="4"/>
  <c r="Z41" i="4"/>
  <c r="F42" i="4"/>
  <c r="W42" i="4"/>
  <c r="AD42" i="4"/>
  <c r="H43" i="4"/>
  <c r="Q43" i="4"/>
  <c r="Y43" i="4"/>
  <c r="H44" i="4"/>
  <c r="Q44" i="4"/>
  <c r="X44" i="4"/>
  <c r="E45" i="4"/>
  <c r="U45" i="4"/>
  <c r="H46" i="4"/>
  <c r="P46" i="4"/>
  <c r="W46" i="4"/>
  <c r="H47" i="4"/>
  <c r="O47" i="4"/>
  <c r="W47" i="4"/>
  <c r="E48" i="4"/>
  <c r="L48" i="4"/>
  <c r="G49" i="4"/>
  <c r="N49" i="4"/>
  <c r="W49" i="4"/>
  <c r="D50" i="4"/>
  <c r="N50" i="4"/>
  <c r="W50" i="4"/>
  <c r="D51" i="4"/>
  <c r="T51" i="4"/>
  <c r="AA51" i="4"/>
  <c r="E52" i="4"/>
  <c r="N52" i="4"/>
  <c r="V52" i="4"/>
  <c r="AC52" i="4"/>
  <c r="N53" i="4"/>
  <c r="U53" i="4"/>
  <c r="R54" i="4"/>
  <c r="Z54" i="4"/>
  <c r="H19" i="4"/>
  <c r="N19" i="4"/>
  <c r="T19" i="4"/>
  <c r="Z19" i="4"/>
  <c r="H20" i="4"/>
  <c r="N20" i="4"/>
  <c r="T20" i="4"/>
  <c r="Z20" i="4"/>
  <c r="E21" i="4"/>
  <c r="W21" i="4"/>
  <c r="AC21" i="4"/>
  <c r="AD27" i="4"/>
  <c r="X27" i="4"/>
  <c r="R27" i="4"/>
  <c r="F27" i="4"/>
  <c r="H25" i="4"/>
  <c r="N25" i="4"/>
  <c r="T25" i="4"/>
  <c r="Z25" i="4"/>
  <c r="H26" i="4"/>
  <c r="N26" i="4"/>
  <c r="T26" i="4"/>
  <c r="Z26" i="4"/>
  <c r="E27" i="4"/>
  <c r="U27" i="4"/>
  <c r="AC27" i="4"/>
  <c r="AD45" i="4"/>
  <c r="X45" i="4"/>
  <c r="R45" i="4"/>
  <c r="L45" i="4"/>
  <c r="F45" i="4"/>
  <c r="AA44" i="4"/>
  <c r="U44" i="4"/>
  <c r="O44" i="4"/>
  <c r="I44" i="4"/>
  <c r="AB43" i="4"/>
  <c r="V43" i="4"/>
  <c r="P43" i="4"/>
  <c r="J43" i="4"/>
  <c r="D43" i="4"/>
  <c r="K43" i="4"/>
  <c r="S43" i="4"/>
  <c r="Z43" i="4"/>
  <c r="K44" i="4"/>
  <c r="R44" i="4"/>
  <c r="AC44" i="4" s="1"/>
  <c r="Z44" i="4"/>
  <c r="O45" i="4"/>
  <c r="W45" i="4"/>
  <c r="AA48" i="4"/>
  <c r="O48" i="4"/>
  <c r="I48" i="4"/>
  <c r="D48" i="4"/>
  <c r="X47" i="4"/>
  <c r="R47" i="4"/>
  <c r="AC47" i="4" s="1"/>
  <c r="L47" i="4"/>
  <c r="D47" i="4"/>
  <c r="Y46" i="4"/>
  <c r="S46" i="4"/>
  <c r="M46" i="4"/>
  <c r="G46" i="4"/>
  <c r="J46" i="4"/>
  <c r="Q46" i="4"/>
  <c r="Z46" i="4"/>
  <c r="I47" i="4"/>
  <c r="Q47" i="4"/>
  <c r="Z47" i="4"/>
  <c r="F48" i="4"/>
  <c r="W48" i="4"/>
  <c r="H49" i="4"/>
  <c r="Q49" i="4"/>
  <c r="Y49" i="4"/>
  <c r="H50" i="4"/>
  <c r="Q50" i="4"/>
  <c r="X50" i="4"/>
  <c r="E51" i="4"/>
  <c r="U51" i="4"/>
  <c r="H52" i="4"/>
  <c r="P52" i="4"/>
  <c r="W52" i="4"/>
  <c r="H53" i="4"/>
  <c r="O53" i="4"/>
  <c r="W53" i="4"/>
  <c r="E54" i="4"/>
  <c r="L54" i="4"/>
  <c r="T54" i="4"/>
  <c r="N13" i="4"/>
  <c r="Z13" i="4"/>
  <c r="N14" i="4"/>
  <c r="Z14" i="4"/>
  <c r="W15" i="4"/>
  <c r="D13" i="4"/>
  <c r="J13" i="4"/>
  <c r="P13" i="4"/>
  <c r="V13" i="4"/>
  <c r="AB13" i="4"/>
  <c r="I14" i="4"/>
  <c r="O14" i="4"/>
  <c r="U14" i="4"/>
  <c r="AA14" i="4"/>
  <c r="F15" i="4"/>
  <c r="L15" i="4"/>
  <c r="R15" i="4"/>
  <c r="X15" i="4"/>
  <c r="D19" i="4"/>
  <c r="J19" i="4"/>
  <c r="P19" i="4"/>
  <c r="V19" i="4"/>
  <c r="AB19" i="4"/>
  <c r="I20" i="4"/>
  <c r="O20" i="4"/>
  <c r="U20" i="4"/>
  <c r="AA20" i="4"/>
  <c r="F21" i="4"/>
  <c r="R21" i="4"/>
  <c r="X21" i="4"/>
  <c r="D25" i="4"/>
  <c r="P25" i="4"/>
  <c r="AB25" i="4"/>
  <c r="I26" i="4"/>
  <c r="U26" i="4"/>
  <c r="AA26" i="4"/>
  <c r="O27" i="4"/>
  <c r="W27" i="4"/>
  <c r="Q28" i="4"/>
  <c r="X51" i="4"/>
  <c r="R51" i="4"/>
  <c r="L51" i="4"/>
  <c r="F51" i="4"/>
  <c r="AA50" i="4"/>
  <c r="U50" i="4"/>
  <c r="O50" i="4"/>
  <c r="I50" i="4"/>
  <c r="AB49" i="4"/>
  <c r="V49" i="4"/>
  <c r="P49" i="4"/>
  <c r="J49" i="4"/>
  <c r="D49" i="4"/>
  <c r="K49" i="4"/>
  <c r="S49" i="4"/>
  <c r="Z49" i="4"/>
  <c r="K50" i="4"/>
  <c r="R50" i="4"/>
  <c r="AC50" i="4" s="1"/>
  <c r="Z50" i="4"/>
  <c r="O51" i="4"/>
  <c r="W51" i="4"/>
  <c r="AA54" i="4"/>
  <c r="U54" i="4"/>
  <c r="O54" i="4"/>
  <c r="I54" i="4"/>
  <c r="D54" i="4"/>
  <c r="X53" i="4"/>
  <c r="R53" i="4"/>
  <c r="AC53" i="4" s="1"/>
  <c r="L53" i="4"/>
  <c r="D53" i="4"/>
  <c r="Y52" i="4"/>
  <c r="S52" i="4"/>
  <c r="M52" i="4"/>
  <c r="G52" i="4"/>
  <c r="J52" i="4"/>
  <c r="Q52" i="4"/>
  <c r="Z52" i="4"/>
  <c r="I53" i="4"/>
  <c r="Q53" i="4"/>
  <c r="Z53" i="4"/>
  <c r="F54" i="4"/>
  <c r="W54" i="4"/>
  <c r="AD54" i="4"/>
  <c r="Z63" i="4"/>
  <c r="T63" i="4"/>
  <c r="W62" i="4"/>
  <c r="Q62" i="4"/>
  <c r="K62" i="4"/>
  <c r="AC61" i="4"/>
  <c r="W61" i="4"/>
  <c r="Q61" i="4"/>
  <c r="K61" i="4"/>
  <c r="E61" i="4"/>
  <c r="J61" i="4"/>
  <c r="S61" i="4"/>
  <c r="Z61" i="4"/>
  <c r="I62" i="4"/>
  <c r="R62" i="4"/>
  <c r="AC62" i="4" s="1"/>
  <c r="Z62" i="4"/>
  <c r="F63" i="4"/>
  <c r="O63" i="4"/>
  <c r="W63" i="4"/>
  <c r="AD63" i="4"/>
  <c r="E70" i="4"/>
  <c r="N70" i="4"/>
  <c r="Z70" i="4"/>
  <c r="L71" i="4"/>
  <c r="W71" i="4"/>
  <c r="AA72" i="4"/>
  <c r="J73" i="4"/>
  <c r="T73" i="4"/>
  <c r="AC73" i="4"/>
  <c r="U74" i="4"/>
  <c r="M76" i="4"/>
  <c r="Z76" i="4"/>
  <c r="R77" i="4"/>
  <c r="AC77" i="4" s="1"/>
  <c r="I78" i="4"/>
  <c r="W78" i="4"/>
  <c r="G70" i="4"/>
  <c r="S70" i="4"/>
  <c r="AC70" i="4"/>
  <c r="N71" i="4"/>
  <c r="Z71" i="4"/>
  <c r="I72" i="4"/>
  <c r="T72" i="4"/>
  <c r="AC75" i="4"/>
  <c r="W75" i="4"/>
  <c r="E75" i="4"/>
  <c r="Z74" i="4"/>
  <c r="T74" i="4"/>
  <c r="N74" i="4"/>
  <c r="AA75" i="4"/>
  <c r="U75" i="4"/>
  <c r="O75" i="4"/>
  <c r="I75" i="4"/>
  <c r="D75" i="4"/>
  <c r="X74" i="4"/>
  <c r="R74" i="4"/>
  <c r="AC74" i="4" s="1"/>
  <c r="L74" i="4"/>
  <c r="D74" i="4"/>
  <c r="Y73" i="4"/>
  <c r="S73" i="4"/>
  <c r="M73" i="4"/>
  <c r="G73" i="4"/>
  <c r="Z75" i="4"/>
  <c r="Q74" i="4"/>
  <c r="H74" i="4"/>
  <c r="W73" i="4"/>
  <c r="P73" i="4"/>
  <c r="H73" i="4"/>
  <c r="K73" i="4"/>
  <c r="V73" i="4"/>
  <c r="I74" i="4"/>
  <c r="W74" i="4"/>
  <c r="L75" i="4"/>
  <c r="AD75" i="4"/>
  <c r="N76" i="4"/>
  <c r="D77" i="4"/>
  <c r="X77" i="4"/>
  <c r="K70" i="4"/>
  <c r="T70" i="4"/>
  <c r="D71" i="4"/>
  <c r="R71" i="4"/>
  <c r="AC71" i="4" s="1"/>
  <c r="Z78" i="4"/>
  <c r="T78" i="4"/>
  <c r="W77" i="4"/>
  <c r="Q77" i="4"/>
  <c r="K77" i="4"/>
  <c r="AC76" i="4"/>
  <c r="W76" i="4"/>
  <c r="Q76" i="4"/>
  <c r="K76" i="4"/>
  <c r="E76" i="4"/>
  <c r="AD78" i="4"/>
  <c r="X78" i="4"/>
  <c r="R78" i="4"/>
  <c r="L78" i="4"/>
  <c r="F78" i="4"/>
  <c r="AA77" i="4"/>
  <c r="U77" i="4"/>
  <c r="O77" i="4"/>
  <c r="I77" i="4"/>
  <c r="AB76" i="4"/>
  <c r="V76" i="4"/>
  <c r="P76" i="4"/>
  <c r="J76" i="4"/>
  <c r="D76" i="4"/>
  <c r="AC78" i="4"/>
  <c r="E78" i="4"/>
  <c r="T77" i="4"/>
  <c r="H77" i="4"/>
  <c r="T76" i="4"/>
  <c r="H76" i="4"/>
  <c r="S76" i="4"/>
  <c r="L77" i="4"/>
  <c r="Z77" i="4"/>
  <c r="O78" i="4"/>
  <c r="AD72" i="4"/>
  <c r="X72" i="4"/>
  <c r="L72" i="4"/>
  <c r="F72" i="4"/>
  <c r="AA71" i="4"/>
  <c r="U71" i="4"/>
  <c r="O71" i="4"/>
  <c r="I71" i="4"/>
  <c r="AB70" i="4"/>
  <c r="V70" i="4"/>
  <c r="P70" i="4"/>
  <c r="J70" i="4"/>
  <c r="D70" i="4"/>
  <c r="AC72" i="4"/>
  <c r="U72" i="4"/>
  <c r="E72" i="4"/>
  <c r="X71" i="4"/>
  <c r="Q71" i="4"/>
  <c r="H71" i="4"/>
  <c r="Y70" i="4"/>
  <c r="Q70" i="4"/>
  <c r="H70" i="4"/>
  <c r="M70" i="4"/>
  <c r="W70" i="4"/>
  <c r="K71" i="4"/>
  <c r="T71" i="4"/>
  <c r="D72" i="4"/>
  <c r="Z72" i="4"/>
  <c r="G76" i="4"/>
  <c r="Y76" i="4"/>
  <c r="N77" i="4"/>
  <c r="D78" i="4"/>
  <c r="U78" i="4"/>
  <c r="H58" i="4"/>
  <c r="N58" i="4"/>
  <c r="T58" i="4"/>
  <c r="Z58" i="4"/>
  <c r="H59" i="4"/>
  <c r="N59" i="4"/>
  <c r="T59" i="4"/>
  <c r="Z59" i="4"/>
  <c r="E60" i="4"/>
  <c r="W60" i="4"/>
  <c r="AD66" i="4"/>
  <c r="X66" i="4"/>
  <c r="R66" i="4"/>
  <c r="L66" i="4"/>
  <c r="F66" i="4"/>
  <c r="AA65" i="4"/>
  <c r="U65" i="4"/>
  <c r="O65" i="4"/>
  <c r="I65" i="4"/>
  <c r="AB64" i="4"/>
  <c r="V64" i="4"/>
  <c r="P64" i="4"/>
  <c r="J64" i="4"/>
  <c r="D64" i="4"/>
  <c r="K64" i="4"/>
  <c r="S64" i="4"/>
  <c r="Z64" i="4"/>
  <c r="K65" i="4"/>
  <c r="R65" i="4"/>
  <c r="AC65" i="4" s="1"/>
  <c r="Z65" i="4"/>
  <c r="O66" i="4"/>
  <c r="W66" i="4"/>
  <c r="AA69" i="4"/>
  <c r="U69" i="4"/>
  <c r="O69" i="4"/>
  <c r="I69" i="4"/>
  <c r="D69" i="4"/>
  <c r="X68" i="4"/>
  <c r="R68" i="4"/>
  <c r="AC68" i="4" s="1"/>
  <c r="L68" i="4"/>
  <c r="D68" i="4"/>
  <c r="Y67" i="4"/>
  <c r="S67" i="4"/>
  <c r="M67" i="4"/>
  <c r="G67" i="4"/>
  <c r="J67" i="4"/>
  <c r="Q67" i="4"/>
  <c r="Z67" i="4"/>
  <c r="I68" i="4"/>
  <c r="Q68" i="4"/>
  <c r="Z68" i="4"/>
  <c r="F69" i="4"/>
  <c r="W69" i="4"/>
  <c r="AD69" i="4"/>
  <c r="M82" i="4"/>
  <c r="Y82" i="4"/>
  <c r="L83" i="4"/>
  <c r="X83" i="4"/>
  <c r="I84" i="4"/>
  <c r="Z90" i="4"/>
  <c r="T90" i="4"/>
  <c r="N90" i="4"/>
  <c r="H90" i="4"/>
  <c r="W89" i="4"/>
  <c r="Q89" i="4"/>
  <c r="K89" i="4"/>
  <c r="AC88" i="4"/>
  <c r="W88" i="4"/>
  <c r="Q88" i="4"/>
  <c r="K88" i="4"/>
  <c r="E88" i="4"/>
  <c r="AD90" i="4"/>
  <c r="X90" i="4"/>
  <c r="R90" i="4"/>
  <c r="L90" i="4"/>
  <c r="F90" i="4"/>
  <c r="AA89" i="4"/>
  <c r="U89" i="4"/>
  <c r="O89" i="4"/>
  <c r="I89" i="4"/>
  <c r="AB88" i="4"/>
  <c r="V88" i="4"/>
  <c r="P88" i="4"/>
  <c r="J88" i="4"/>
  <c r="D88" i="4"/>
  <c r="N88" i="4"/>
  <c r="Z88" i="4"/>
  <c r="N89" i="4"/>
  <c r="Z89" i="4"/>
  <c r="K90" i="4"/>
  <c r="W90" i="4"/>
  <c r="Z84" i="4"/>
  <c r="T84" i="4"/>
  <c r="N84" i="4"/>
  <c r="H84" i="4"/>
  <c r="W83" i="4"/>
  <c r="Q83" i="4"/>
  <c r="K83" i="4"/>
  <c r="AC82" i="4"/>
  <c r="W82" i="4"/>
  <c r="Q82" i="4"/>
  <c r="K82" i="4"/>
  <c r="E82" i="4"/>
  <c r="AD84" i="4"/>
  <c r="X84" i="4"/>
  <c r="R84" i="4"/>
  <c r="L84" i="4"/>
  <c r="F84" i="4"/>
  <c r="AA83" i="4"/>
  <c r="U83" i="4"/>
  <c r="O83" i="4"/>
  <c r="I83" i="4"/>
  <c r="AB82" i="4"/>
  <c r="V82" i="4"/>
  <c r="P82" i="4"/>
  <c r="J82" i="4"/>
  <c r="D82" i="4"/>
  <c r="N82" i="4"/>
  <c r="Z82" i="4"/>
  <c r="N83" i="4"/>
  <c r="Z83" i="4"/>
  <c r="K84" i="4"/>
  <c r="W84" i="4"/>
  <c r="AA99" i="4"/>
  <c r="X99" i="4"/>
  <c r="R99" i="4"/>
  <c r="L99" i="4"/>
  <c r="F99" i="4"/>
  <c r="AA98" i="4"/>
  <c r="U98" i="4"/>
  <c r="O98" i="4"/>
  <c r="I98" i="4"/>
  <c r="AB97" i="4"/>
  <c r="V97" i="4"/>
  <c r="P97" i="4"/>
  <c r="J97" i="4"/>
  <c r="D97" i="4"/>
  <c r="K97" i="4"/>
  <c r="S97" i="4"/>
  <c r="Z97" i="4"/>
  <c r="K98" i="4"/>
  <c r="R98" i="4"/>
  <c r="AC98" i="4" s="1"/>
  <c r="Z98" i="4"/>
  <c r="H99" i="4"/>
  <c r="O99" i="4"/>
  <c r="W99" i="4"/>
  <c r="Z111" i="4"/>
  <c r="T111" i="4"/>
  <c r="N111" i="4"/>
  <c r="H111" i="4"/>
  <c r="W110" i="4"/>
  <c r="Q110" i="4"/>
  <c r="X111" i="4"/>
  <c r="Q111" i="4"/>
  <c r="I111" i="4"/>
  <c r="AA110" i="4"/>
  <c r="T110" i="4"/>
  <c r="L110" i="4"/>
  <c r="D110" i="4"/>
  <c r="Y109" i="4"/>
  <c r="S109" i="4"/>
  <c r="M109" i="4"/>
  <c r="G109" i="4"/>
  <c r="AD111" i="4"/>
  <c r="U111" i="4"/>
  <c r="K111" i="4"/>
  <c r="Z110" i="4"/>
  <c r="O110" i="4"/>
  <c r="H110" i="4"/>
  <c r="W109" i="4"/>
  <c r="P109" i="4"/>
  <c r="H109" i="4"/>
  <c r="K109" i="4"/>
  <c r="V109" i="4"/>
  <c r="I110" i="4"/>
  <c r="U110" i="4"/>
  <c r="F111" i="4"/>
  <c r="W111" i="4"/>
  <c r="E97" i="4"/>
  <c r="M97" i="4"/>
  <c r="T97" i="4"/>
  <c r="AC97" i="4"/>
  <c r="L98" i="4"/>
  <c r="T98" i="4"/>
  <c r="I99" i="4"/>
  <c r="Q99" i="4"/>
  <c r="Z99" i="4"/>
  <c r="D109" i="4"/>
  <c r="N109" i="4"/>
  <c r="Z109" i="4"/>
  <c r="K110" i="4"/>
  <c r="X110" i="4"/>
  <c r="L111" i="4"/>
  <c r="AA111" i="4"/>
  <c r="I128" i="4"/>
  <c r="G79" i="4"/>
  <c r="M79" i="4"/>
  <c r="S79" i="4"/>
  <c r="Y79" i="4"/>
  <c r="D80" i="4"/>
  <c r="L80" i="4"/>
  <c r="R80" i="4"/>
  <c r="AC80" i="4" s="1"/>
  <c r="X80" i="4"/>
  <c r="D81" i="4"/>
  <c r="O81" i="4"/>
  <c r="U81" i="4"/>
  <c r="AA81" i="4"/>
  <c r="G85" i="4"/>
  <c r="M85" i="4"/>
  <c r="S85" i="4"/>
  <c r="Y85" i="4"/>
  <c r="D86" i="4"/>
  <c r="L86" i="4"/>
  <c r="R86" i="4"/>
  <c r="AC86" i="4" s="1"/>
  <c r="X86" i="4"/>
  <c r="D87" i="4"/>
  <c r="I87" i="4"/>
  <c r="O87" i="4"/>
  <c r="U87" i="4"/>
  <c r="AA87" i="4"/>
  <c r="G91" i="4"/>
  <c r="M91" i="4"/>
  <c r="S91" i="4"/>
  <c r="Y91" i="4"/>
  <c r="H92" i="4"/>
  <c r="Q92" i="4"/>
  <c r="X92" i="4"/>
  <c r="E93" i="4"/>
  <c r="N93" i="4"/>
  <c r="U93" i="4"/>
  <c r="H94" i="4"/>
  <c r="P94" i="4"/>
  <c r="W94" i="4"/>
  <c r="H95" i="4"/>
  <c r="O95" i="4"/>
  <c r="W95" i="4"/>
  <c r="E96" i="4"/>
  <c r="L96" i="4"/>
  <c r="T96" i="4"/>
  <c r="G97" i="4"/>
  <c r="N97" i="4"/>
  <c r="W97" i="4"/>
  <c r="D98" i="4"/>
  <c r="N98" i="4"/>
  <c r="W98" i="4"/>
  <c r="D99" i="4"/>
  <c r="K99" i="4"/>
  <c r="T99" i="4"/>
  <c r="AC99" i="4"/>
  <c r="AD108" i="4"/>
  <c r="X108" i="4"/>
  <c r="R108" i="4"/>
  <c r="L108" i="4"/>
  <c r="F108" i="4"/>
  <c r="AA107" i="4"/>
  <c r="U107" i="4"/>
  <c r="O107" i="4"/>
  <c r="I107" i="4"/>
  <c r="AB106" i="4"/>
  <c r="V106" i="4"/>
  <c r="P106" i="4"/>
  <c r="J106" i="4"/>
  <c r="D106" i="4"/>
  <c r="AC108" i="4"/>
  <c r="U108" i="4"/>
  <c r="N108" i="4"/>
  <c r="E108" i="4"/>
  <c r="X107" i="4"/>
  <c r="Q107" i="4"/>
  <c r="H107" i="4"/>
  <c r="Y106" i="4"/>
  <c r="Q106" i="4"/>
  <c r="H106" i="4"/>
  <c r="M106" i="4"/>
  <c r="W106" i="4"/>
  <c r="K107" i="4"/>
  <c r="T107" i="4"/>
  <c r="D108" i="4"/>
  <c r="O108" i="4"/>
  <c r="Z108" i="4"/>
  <c r="E109" i="4"/>
  <c r="Q109" i="4"/>
  <c r="AB109" i="4"/>
  <c r="N110" i="4"/>
  <c r="D111" i="4"/>
  <c r="O111" i="4"/>
  <c r="AC111" i="4"/>
  <c r="AB115" i="4"/>
  <c r="H79" i="4"/>
  <c r="N79" i="4"/>
  <c r="T79" i="4"/>
  <c r="Z79" i="4"/>
  <c r="H80" i="4"/>
  <c r="N80" i="4"/>
  <c r="T80" i="4"/>
  <c r="Z80" i="4"/>
  <c r="E81" i="4"/>
  <c r="W81" i="4"/>
  <c r="H85" i="4"/>
  <c r="N85" i="4"/>
  <c r="T85" i="4"/>
  <c r="Z85" i="4"/>
  <c r="H86" i="4"/>
  <c r="N86" i="4"/>
  <c r="T86" i="4"/>
  <c r="Z86" i="4"/>
  <c r="E87" i="4"/>
  <c r="K87" i="4"/>
  <c r="Q87" i="4"/>
  <c r="W87" i="4"/>
  <c r="AD93" i="4"/>
  <c r="X93" i="4"/>
  <c r="R93" i="4"/>
  <c r="L93" i="4"/>
  <c r="F93" i="4"/>
  <c r="AA92" i="4"/>
  <c r="U92" i="4"/>
  <c r="O92" i="4"/>
  <c r="I92" i="4"/>
  <c r="AB91" i="4"/>
  <c r="H91" i="4"/>
  <c r="N91" i="4"/>
  <c r="T91" i="4"/>
  <c r="Z91" i="4"/>
  <c r="K92" i="4"/>
  <c r="R92" i="4"/>
  <c r="AC92" i="4" s="1"/>
  <c r="Z92" i="4"/>
  <c r="H93" i="4"/>
  <c r="O93" i="4"/>
  <c r="W93" i="4"/>
  <c r="AA96" i="4"/>
  <c r="U96" i="4"/>
  <c r="O96" i="4"/>
  <c r="I96" i="4"/>
  <c r="D96" i="4"/>
  <c r="X95" i="4"/>
  <c r="R95" i="4"/>
  <c r="AC95" i="4" s="1"/>
  <c r="L95" i="4"/>
  <c r="D95" i="4"/>
  <c r="Y94" i="4"/>
  <c r="S94" i="4"/>
  <c r="M94" i="4"/>
  <c r="G94" i="4"/>
  <c r="J94" i="4"/>
  <c r="Q94" i="4"/>
  <c r="Z94" i="4"/>
  <c r="I95" i="4"/>
  <c r="Q95" i="4"/>
  <c r="Z95" i="4"/>
  <c r="F96" i="4"/>
  <c r="N96" i="4"/>
  <c r="W96" i="4"/>
  <c r="AD96" i="4"/>
  <c r="H97" i="4"/>
  <c r="Q97" i="4"/>
  <c r="Y97" i="4"/>
  <c r="H98" i="4"/>
  <c r="Q98" i="4"/>
  <c r="X98" i="4"/>
  <c r="E99" i="4"/>
  <c r="N99" i="4"/>
  <c r="U99" i="4"/>
  <c r="AD99" i="4"/>
  <c r="J109" i="4"/>
  <c r="T109" i="4"/>
  <c r="AC109" i="4"/>
  <c r="R110" i="4"/>
  <c r="AC110" i="4" s="1"/>
  <c r="E111" i="4"/>
  <c r="R111" i="4"/>
  <c r="Z117" i="4"/>
  <c r="T117" i="4"/>
  <c r="N117" i="4"/>
  <c r="H117" i="4"/>
  <c r="W116" i="4"/>
  <c r="Q116" i="4"/>
  <c r="K116" i="4"/>
  <c r="AC115" i="4"/>
  <c r="W115" i="4"/>
  <c r="Q115" i="4"/>
  <c r="K115" i="4"/>
  <c r="E115" i="4"/>
  <c r="AC117" i="4"/>
  <c r="U117" i="4"/>
  <c r="L117" i="4"/>
  <c r="E117" i="4"/>
  <c r="X116" i="4"/>
  <c r="O116" i="4"/>
  <c r="H116" i="4"/>
  <c r="Y115" i="4"/>
  <c r="P115" i="4"/>
  <c r="H115" i="4"/>
  <c r="AA117" i="4"/>
  <c r="R117" i="4"/>
  <c r="K117" i="4"/>
  <c r="D117" i="4"/>
  <c r="U116" i="4"/>
  <c r="N116" i="4"/>
  <c r="D116" i="4"/>
  <c r="V115" i="4"/>
  <c r="N115" i="4"/>
  <c r="G115" i="4"/>
  <c r="W117" i="4"/>
  <c r="F117" i="4"/>
  <c r="R116" i="4"/>
  <c r="AC116" i="4" s="1"/>
  <c r="Z115" i="4"/>
  <c r="J115" i="4"/>
  <c r="Q117" i="4"/>
  <c r="AA116" i="4"/>
  <c r="L116" i="4"/>
  <c r="T115" i="4"/>
  <c r="D115" i="4"/>
  <c r="I116" i="4"/>
  <c r="O117" i="4"/>
  <c r="Z129" i="4"/>
  <c r="T129" i="4"/>
  <c r="N129" i="4"/>
  <c r="H129" i="4"/>
  <c r="W128" i="4"/>
  <c r="Q128" i="4"/>
  <c r="K128" i="4"/>
  <c r="AC127" i="4"/>
  <c r="W127" i="4"/>
  <c r="Q127" i="4"/>
  <c r="K127" i="4"/>
  <c r="E127" i="4"/>
  <c r="AC129" i="4"/>
  <c r="U129" i="4"/>
  <c r="L129" i="4"/>
  <c r="E129" i="4"/>
  <c r="X128" i="4"/>
  <c r="O128" i="4"/>
  <c r="H128" i="4"/>
  <c r="Y127" i="4"/>
  <c r="P127" i="4"/>
  <c r="H127" i="4"/>
  <c r="AA129" i="4"/>
  <c r="R129" i="4"/>
  <c r="K129" i="4"/>
  <c r="D129" i="4"/>
  <c r="U128" i="4"/>
  <c r="N128" i="4"/>
  <c r="D128" i="4"/>
  <c r="V127" i="4"/>
  <c r="N127" i="4"/>
  <c r="G127" i="4"/>
  <c r="X129" i="4"/>
  <c r="I129" i="4"/>
  <c r="T128" i="4"/>
  <c r="AB127" i="4"/>
  <c r="M127" i="4"/>
  <c r="W129" i="4"/>
  <c r="F129" i="4"/>
  <c r="R128" i="4"/>
  <c r="AC128" i="4" s="1"/>
  <c r="Z127" i="4"/>
  <c r="J127" i="4"/>
  <c r="Q129" i="4"/>
  <c r="AA128" i="4"/>
  <c r="L128" i="4"/>
  <c r="T127" i="4"/>
  <c r="D127" i="4"/>
  <c r="O129" i="4"/>
  <c r="AD102" i="4"/>
  <c r="X102" i="4"/>
  <c r="R102" i="4"/>
  <c r="L102" i="4"/>
  <c r="F102" i="4"/>
  <c r="AA101" i="4"/>
  <c r="U101" i="4"/>
  <c r="O101" i="4"/>
  <c r="I101" i="4"/>
  <c r="AB100" i="4"/>
  <c r="V100" i="4"/>
  <c r="P100" i="4"/>
  <c r="J100" i="4"/>
  <c r="D100" i="4"/>
  <c r="K100" i="4"/>
  <c r="S100" i="4"/>
  <c r="Z100" i="4"/>
  <c r="K101" i="4"/>
  <c r="R101" i="4"/>
  <c r="AC101" i="4" s="1"/>
  <c r="Z101" i="4"/>
  <c r="H102" i="4"/>
  <c r="O102" i="4"/>
  <c r="W102" i="4"/>
  <c r="AA105" i="4"/>
  <c r="U105" i="4"/>
  <c r="O105" i="4"/>
  <c r="I105" i="4"/>
  <c r="D105" i="4"/>
  <c r="X104" i="4"/>
  <c r="R104" i="4"/>
  <c r="AC104" i="4" s="1"/>
  <c r="L104" i="4"/>
  <c r="D104" i="4"/>
  <c r="Y103" i="4"/>
  <c r="S103" i="4"/>
  <c r="M103" i="4"/>
  <c r="G103" i="4"/>
  <c r="J103" i="4"/>
  <c r="Q103" i="4"/>
  <c r="Z103" i="4"/>
  <c r="I104" i="4"/>
  <c r="Q104" i="4"/>
  <c r="Z104" i="4"/>
  <c r="F105" i="4"/>
  <c r="N105" i="4"/>
  <c r="W105" i="4"/>
  <c r="AD105" i="4"/>
  <c r="Z123" i="4"/>
  <c r="T123" i="4"/>
  <c r="N123" i="4"/>
  <c r="H123" i="4"/>
  <c r="W122" i="4"/>
  <c r="Q122" i="4"/>
  <c r="K122" i="4"/>
  <c r="AC121" i="4"/>
  <c r="W121" i="4"/>
  <c r="Q121" i="4"/>
  <c r="K121" i="4"/>
  <c r="E121" i="4"/>
  <c r="J121" i="4"/>
  <c r="S121" i="4"/>
  <c r="Z121" i="4"/>
  <c r="I122" i="4"/>
  <c r="R122" i="4"/>
  <c r="AC122" i="4" s="1"/>
  <c r="Z122" i="4"/>
  <c r="F123" i="4"/>
  <c r="O123" i="4"/>
  <c r="W123" i="4"/>
  <c r="AD123" i="4"/>
  <c r="D121" i="4"/>
  <c r="M121" i="4"/>
  <c r="T121" i="4"/>
  <c r="AB121" i="4"/>
  <c r="L122" i="4"/>
  <c r="T122" i="4"/>
  <c r="AA122" i="4"/>
  <c r="I123" i="4"/>
  <c r="Q123" i="4"/>
  <c r="X123" i="4"/>
  <c r="H112" i="4"/>
  <c r="N112" i="4"/>
  <c r="T112" i="4"/>
  <c r="Z112" i="4"/>
  <c r="H113" i="4"/>
  <c r="N113" i="4"/>
  <c r="T113" i="4"/>
  <c r="Z113" i="4"/>
  <c r="E114" i="4"/>
  <c r="K114" i="4"/>
  <c r="Q114" i="4"/>
  <c r="W114" i="4"/>
  <c r="H118" i="4"/>
  <c r="N118" i="4"/>
  <c r="T118" i="4"/>
  <c r="Z118" i="4"/>
  <c r="H119" i="4"/>
  <c r="N119" i="4"/>
  <c r="T119" i="4"/>
  <c r="Z119" i="4"/>
  <c r="E120" i="4"/>
  <c r="K120" i="4"/>
  <c r="Q120" i="4"/>
  <c r="W120" i="4"/>
  <c r="H124" i="4"/>
  <c r="N124" i="4"/>
  <c r="T124" i="4"/>
  <c r="Z124" i="4"/>
  <c r="H125" i="4"/>
  <c r="N125" i="4"/>
  <c r="T125" i="4"/>
  <c r="Z125" i="4"/>
  <c r="E126" i="4"/>
  <c r="K126" i="4"/>
  <c r="Q126" i="4"/>
  <c r="W126" i="4"/>
  <c r="U57" i="4" l="1"/>
  <c r="X75" i="4"/>
  <c r="X63" i="4"/>
  <c r="Z36" i="4"/>
  <c r="AA27" i="4"/>
  <c r="R24" i="4" l="1"/>
  <c r="Q30" i="4"/>
  <c r="Q60" i="4"/>
  <c r="Q39" i="4"/>
  <c r="Q42" i="4"/>
  <c r="Q57" i="4"/>
  <c r="I33" i="4"/>
  <c r="N24" i="4"/>
  <c r="N57" i="4"/>
  <c r="N78" i="4"/>
  <c r="N75" i="4"/>
  <c r="N27" i="4"/>
  <c r="L33" i="4"/>
  <c r="AC48" i="4"/>
  <c r="U48" i="4"/>
  <c r="AD18" i="4"/>
  <c r="N66" i="4"/>
  <c r="N12" i="4"/>
  <c r="N81" i="4"/>
  <c r="N21" i="4"/>
  <c r="N54" i="4"/>
  <c r="N45" i="4"/>
  <c r="N36" i="4"/>
  <c r="N30" i="4"/>
  <c r="N18" i="4"/>
  <c r="N63" i="4"/>
  <c r="AC51" i="4"/>
  <c r="O21" i="4"/>
  <c r="N69" i="4"/>
  <c r="N33" i="4"/>
  <c r="N39" i="4"/>
  <c r="AD51" i="4"/>
  <c r="Q45" i="4"/>
  <c r="N48" i="4"/>
  <c r="N51" i="4"/>
  <c r="N42" i="4"/>
  <c r="N15" i="4"/>
  <c r="N60" i="4"/>
  <c r="O33" i="4"/>
  <c r="I39" i="4"/>
  <c r="AD48" i="4"/>
  <c r="R81" i="4"/>
  <c r="L21" i="4"/>
  <c r="T48" i="4"/>
  <c r="AC18" i="4"/>
  <c r="I51" i="4" l="1"/>
  <c r="O72" i="4"/>
  <c r="Q48" i="4"/>
  <c r="Q18" i="4"/>
  <c r="Q75" i="4"/>
  <c r="R72" i="4"/>
  <c r="Q69" i="4"/>
  <c r="Q12" i="4"/>
  <c r="Q54" i="4"/>
  <c r="Q63" i="4"/>
  <c r="H36" i="4"/>
  <c r="Q78" i="4"/>
  <c r="Q36" i="4"/>
  <c r="N72" i="4"/>
  <c r="Q24" i="4"/>
  <c r="Q66" i="4"/>
  <c r="Q51" i="4"/>
  <c r="Q33" i="4"/>
  <c r="H81" i="4"/>
  <c r="Q15" i="4"/>
  <c r="Q27" i="4"/>
  <c r="H18" i="4"/>
  <c r="H63" i="4"/>
  <c r="Q21" i="4"/>
  <c r="I81" i="4"/>
  <c r="Q81" i="4"/>
  <c r="Q72" i="4"/>
  <c r="H60" i="4" l="1"/>
  <c r="K45" i="4"/>
  <c r="K24" i="4"/>
  <c r="K78" i="4"/>
  <c r="K18" i="4"/>
  <c r="K63" i="4"/>
  <c r="K57" i="4"/>
  <c r="H33" i="4"/>
  <c r="H54" i="4"/>
  <c r="H66" i="4"/>
  <c r="H78" i="4"/>
  <c r="H30" i="4"/>
  <c r="K66" i="4"/>
  <c r="K60" i="4"/>
  <c r="K69" i="4"/>
  <c r="K81" i="4"/>
  <c r="K15" i="4"/>
  <c r="K27" i="4"/>
  <c r="H15" i="4"/>
  <c r="H75" i="4"/>
  <c r="H39" i="4"/>
  <c r="H72" i="4"/>
  <c r="I27" i="4"/>
  <c r="K36" i="4"/>
  <c r="K75" i="4"/>
  <c r="K12" i="4"/>
  <c r="K21" i="4"/>
  <c r="K54" i="4"/>
  <c r="K30" i="4"/>
  <c r="H45" i="4"/>
  <c r="H51" i="4"/>
  <c r="H24" i="4"/>
  <c r="H69" i="4"/>
  <c r="H21" i="4"/>
  <c r="H48" i="4"/>
  <c r="K72" i="4"/>
  <c r="K42" i="4"/>
  <c r="K39" i="4"/>
  <c r="K33" i="4"/>
  <c r="K48" i="4"/>
  <c r="K51" i="4"/>
  <c r="L27" i="4"/>
  <c r="H12" i="4"/>
  <c r="H57" i="4"/>
  <c r="H42" i="4"/>
  <c r="H27" i="4"/>
</calcChain>
</file>

<file path=xl/sharedStrings.xml><?xml version="1.0" encoding="utf-8"?>
<sst xmlns="http://schemas.openxmlformats.org/spreadsheetml/2006/main" count="323" uniqueCount="31">
  <si>
    <t>小学生の部</t>
    <rPh sb="0" eb="3">
      <t>ショウガクセイ</t>
    </rPh>
    <rPh sb="4" eb="5">
      <t>ブ</t>
    </rPh>
    <phoneticPr fontId="6"/>
  </si>
  <si>
    <t>記録一覧表</t>
    <rPh sb="0" eb="2">
      <t>キロク</t>
    </rPh>
    <rPh sb="2" eb="4">
      <t>イチラン</t>
    </rPh>
    <rPh sb="4" eb="5">
      <t>ヒョウ</t>
    </rPh>
    <phoneticPr fontId="6"/>
  </si>
  <si>
    <t>区間</t>
    <rPh sb="0" eb="2">
      <t>クカン</t>
    </rPh>
    <phoneticPr fontId="6"/>
  </si>
  <si>
    <t>順位</t>
    <rPh sb="0" eb="2">
      <t>ジュンイ</t>
    </rPh>
    <phoneticPr fontId="6"/>
  </si>
  <si>
    <t>学校名</t>
    <rPh sb="0" eb="2">
      <t>ガッコウ</t>
    </rPh>
    <rPh sb="2" eb="3">
      <t>メイ</t>
    </rPh>
    <phoneticPr fontId="6"/>
  </si>
  <si>
    <t>昨年度記録</t>
    <rPh sb="0" eb="3">
      <t>サクネンド</t>
    </rPh>
    <rPh sb="3" eb="5">
      <t>キロク</t>
    </rPh>
    <phoneticPr fontId="6"/>
  </si>
  <si>
    <t>郡市名</t>
    <rPh sb="0" eb="2">
      <t>グンシ</t>
    </rPh>
    <rPh sb="2" eb="3">
      <t>メイ</t>
    </rPh>
    <phoneticPr fontId="6"/>
  </si>
  <si>
    <t>本年度記録</t>
    <rPh sb="0" eb="1">
      <t>ホン</t>
    </rPh>
    <rPh sb="1" eb="3">
      <t>ネンド</t>
    </rPh>
    <rPh sb="3" eb="5">
      <t>キロク</t>
    </rPh>
    <phoneticPr fontId="6"/>
  </si>
  <si>
    <t>記録</t>
    <rPh sb="0" eb="2">
      <t>キロク</t>
    </rPh>
    <phoneticPr fontId="6"/>
  </si>
  <si>
    <t>躍進時間</t>
    <rPh sb="0" eb="2">
      <t>ヤクシン</t>
    </rPh>
    <rPh sb="2" eb="4">
      <t>ジカン</t>
    </rPh>
    <phoneticPr fontId="6"/>
  </si>
  <si>
    <t>区間賞</t>
    <rPh sb="0" eb="2">
      <t>クカン</t>
    </rPh>
    <rPh sb="2" eb="3">
      <t>ショウ</t>
    </rPh>
    <phoneticPr fontId="6"/>
  </si>
  <si>
    <t>中学生女子の部</t>
    <rPh sb="0" eb="3">
      <t>チュウガクセイ</t>
    </rPh>
    <rPh sb="3" eb="5">
      <t>ジョシ</t>
    </rPh>
    <rPh sb="6" eb="7">
      <t>ブ</t>
    </rPh>
    <phoneticPr fontId="6"/>
  </si>
  <si>
    <t>中学生男子の部</t>
    <rPh sb="0" eb="3">
      <t>チュウガクセイ</t>
    </rPh>
    <rPh sb="3" eb="5">
      <t>ダンシ</t>
    </rPh>
    <rPh sb="6" eb="7">
      <t>ブ</t>
    </rPh>
    <phoneticPr fontId="6"/>
  </si>
  <si>
    <t>個人ロードレース参加者一覧</t>
    <rPh sb="0" eb="2">
      <t>コジン</t>
    </rPh>
    <rPh sb="8" eb="11">
      <t>サンカシャ</t>
    </rPh>
    <rPh sb="11" eb="13">
      <t>イチラン</t>
    </rPh>
    <phoneticPr fontId="6"/>
  </si>
  <si>
    <t>第3回九州アルプス駅伝大会個人ロードレース一覧</t>
    <rPh sb="0" eb="1">
      <t>ダイ</t>
    </rPh>
    <rPh sb="2" eb="3">
      <t>カイ</t>
    </rPh>
    <rPh sb="3" eb="5">
      <t>キュウシュウ</t>
    </rPh>
    <rPh sb="9" eb="11">
      <t>エキデン</t>
    </rPh>
    <rPh sb="11" eb="13">
      <t>タイカイ</t>
    </rPh>
    <rPh sb="13" eb="15">
      <t>コジン</t>
    </rPh>
    <rPh sb="21" eb="23">
      <t>イチラン</t>
    </rPh>
    <phoneticPr fontId="6"/>
  </si>
  <si>
    <t>登録データ</t>
    <rPh sb="0" eb="2">
      <t>トウロク</t>
    </rPh>
    <phoneticPr fontId="6"/>
  </si>
  <si>
    <t>No</t>
    <phoneticPr fontId="6"/>
  </si>
  <si>
    <t>ゼッケン</t>
    <phoneticPr fontId="6"/>
  </si>
  <si>
    <t>チーム名</t>
    <rPh sb="3" eb="4">
      <t>メイ</t>
    </rPh>
    <phoneticPr fontId="6"/>
  </si>
  <si>
    <t>氏名</t>
    <rPh sb="0" eb="2">
      <t>シメイ</t>
    </rPh>
    <phoneticPr fontId="6"/>
  </si>
  <si>
    <t>分</t>
    <rPh sb="0" eb="1">
      <t>フン</t>
    </rPh>
    <phoneticPr fontId="6"/>
  </si>
  <si>
    <t>秒</t>
    <rPh sb="0" eb="1">
      <t>ビョウ</t>
    </rPh>
    <phoneticPr fontId="6"/>
  </si>
  <si>
    <t>第2回九州アルプス駅伝大会個人ロードレース一覧</t>
    <rPh sb="0" eb="1">
      <t>ダイ</t>
    </rPh>
    <rPh sb="2" eb="3">
      <t>カイ</t>
    </rPh>
    <rPh sb="3" eb="5">
      <t>キュウシュウ</t>
    </rPh>
    <rPh sb="9" eb="11">
      <t>エキデン</t>
    </rPh>
    <rPh sb="11" eb="13">
      <t>タイカイ</t>
    </rPh>
    <rPh sb="13" eb="15">
      <t>コジン</t>
    </rPh>
    <rPh sb="21" eb="23">
      <t>イチラン</t>
    </rPh>
    <phoneticPr fontId="6"/>
  </si>
  <si>
    <t>No</t>
    <phoneticPr fontId="6"/>
  </si>
  <si>
    <t>ゼッケン</t>
    <phoneticPr fontId="6"/>
  </si>
  <si>
    <t>No</t>
    <phoneticPr fontId="6"/>
  </si>
  <si>
    <t>ゼッケン</t>
    <phoneticPr fontId="6"/>
  </si>
  <si>
    <t>躍進賞</t>
    <rPh sb="0" eb="2">
      <t>ヤクシン</t>
    </rPh>
    <rPh sb="2" eb="3">
      <t>ショウ</t>
    </rPh>
    <phoneticPr fontId="1"/>
  </si>
  <si>
    <t>久住小学校　　　　　　縮小時間　5分11秒</t>
    <rPh sb="0" eb="2">
      <t>クジュウ</t>
    </rPh>
    <rPh sb="2" eb="5">
      <t>ショウガッコウ</t>
    </rPh>
    <rPh sb="11" eb="13">
      <t>シュクショウ</t>
    </rPh>
    <rPh sb="13" eb="15">
      <t>ジカン</t>
    </rPh>
    <rPh sb="17" eb="18">
      <t>フン</t>
    </rPh>
    <rPh sb="20" eb="21">
      <t>ビョウ</t>
    </rPh>
    <phoneticPr fontId="1"/>
  </si>
  <si>
    <t>久住中学校　　　　　　縮小時間　3分9秒</t>
    <rPh sb="0" eb="2">
      <t>クジュウ</t>
    </rPh>
    <rPh sb="2" eb="5">
      <t>チュウガッコウ</t>
    </rPh>
    <rPh sb="11" eb="13">
      <t>シュクショウ</t>
    </rPh>
    <rPh sb="13" eb="15">
      <t>ジカン</t>
    </rPh>
    <rPh sb="17" eb="18">
      <t>フン</t>
    </rPh>
    <rPh sb="19" eb="20">
      <t>ビョウ</t>
    </rPh>
    <phoneticPr fontId="1"/>
  </si>
  <si>
    <t>臼杵東中学校　　　　　　縮小時間　3分45秒</t>
    <rPh sb="0" eb="2">
      <t>ウスキ</t>
    </rPh>
    <rPh sb="2" eb="3">
      <t>ヒガシ</t>
    </rPh>
    <rPh sb="3" eb="6">
      <t>チュウガッコウ</t>
    </rPh>
    <rPh sb="12" eb="14">
      <t>シュクショウ</t>
    </rPh>
    <rPh sb="14" eb="16">
      <t>ジカン</t>
    </rPh>
    <rPh sb="18" eb="19">
      <t>フン</t>
    </rPh>
    <rPh sb="21" eb="22">
      <t>ビョウ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</si>
</sst>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#&quot;区&quot;"/>
    <numFmt numFmtId="180" formatCode="#.0&quot;km&quot;"/>
    <numFmt numFmtId="181" formatCode="#&quot;年&quot;"/>
    <numFmt numFmtId="182" formatCode="0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9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center" vertical="center"/>
    </xf>
    <xf numFmtId="180" fontId="9" fillId="0" borderId="10" xfId="1" applyNumberFormat="1" applyFont="1" applyBorder="1" applyAlignment="1">
      <alignment horizontal="center" vertical="center"/>
    </xf>
    <xf numFmtId="180" fontId="9" fillId="0" borderId="0" xfId="1" applyNumberFormat="1" applyFont="1" applyBorder="1" applyAlignment="1">
      <alignment horizontal="center" vertical="center"/>
    </xf>
    <xf numFmtId="180" fontId="9" fillId="0" borderId="10" xfId="1" applyNumberFormat="1" applyFont="1" applyBorder="1" applyAlignment="1">
      <alignment horizontal="center" vertical="center" shrinkToFit="1"/>
    </xf>
    <xf numFmtId="180" fontId="9" fillId="0" borderId="0" xfId="1" applyNumberFormat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center"/>
    </xf>
    <xf numFmtId="0" fontId="7" fillId="0" borderId="19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 shrinkToFit="1"/>
    </xf>
    <xf numFmtId="181" fontId="7" fillId="0" borderId="3" xfId="1" applyNumberFormat="1" applyFont="1" applyBorder="1" applyAlignment="1">
      <alignment horizontal="center" vertical="center"/>
    </xf>
    <xf numFmtId="181" fontId="7" fillId="0" borderId="4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distributed" vertical="center"/>
    </xf>
    <xf numFmtId="0" fontId="8" fillId="0" borderId="0" xfId="1" applyFont="1" applyBorder="1" applyAlignment="1">
      <alignment horizontal="right" vertical="center"/>
    </xf>
    <xf numFmtId="0" fontId="8" fillId="0" borderId="11" xfId="1" applyFont="1" applyBorder="1" applyAlignment="1">
      <alignment horizontal="right" vertical="center"/>
    </xf>
    <xf numFmtId="0" fontId="7" fillId="0" borderId="26" xfId="1" applyFont="1" applyBorder="1" applyAlignment="1">
      <alignment horizontal="right" vertical="center"/>
    </xf>
    <xf numFmtId="0" fontId="8" fillId="0" borderId="12" xfId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28" xfId="1" applyFont="1" applyBorder="1" applyAlignment="1">
      <alignment horizontal="left" vertical="center" shrinkToFit="1"/>
    </xf>
    <xf numFmtId="181" fontId="7" fillId="0" borderId="29" xfId="1" applyNumberFormat="1" applyFont="1" applyBorder="1" applyAlignment="1">
      <alignment horizontal="center" vertical="center"/>
    </xf>
    <xf numFmtId="181" fontId="7" fillId="0" borderId="31" xfId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right" vertical="center"/>
    </xf>
    <xf numFmtId="0" fontId="8" fillId="0" borderId="34" xfId="1" applyFont="1" applyBorder="1" applyAlignment="1">
      <alignment horizontal="right" vertical="center"/>
    </xf>
    <xf numFmtId="0" fontId="8" fillId="0" borderId="25" xfId="1" applyFont="1" applyBorder="1" applyAlignment="1">
      <alignment horizontal="right" vertical="center"/>
    </xf>
    <xf numFmtId="0" fontId="8" fillId="0" borderId="36" xfId="1" applyFont="1" applyBorder="1" applyAlignment="1">
      <alignment horizontal="right" vertical="center"/>
    </xf>
    <xf numFmtId="0" fontId="7" fillId="0" borderId="15" xfId="1" applyFont="1" applyBorder="1" applyAlignment="1">
      <alignment horizontal="left" vertical="center" shrinkToFit="1"/>
    </xf>
    <xf numFmtId="181" fontId="7" fillId="0" borderId="0" xfId="1" applyNumberFormat="1" applyFont="1" applyBorder="1" applyAlignment="1">
      <alignment horizontal="center" vertical="center"/>
    </xf>
    <xf numFmtId="181" fontId="7" fillId="0" borderId="10" xfId="1" applyNumberFormat="1" applyFont="1" applyBorder="1" applyAlignment="1">
      <alignment horizontal="center" vertical="center"/>
    </xf>
    <xf numFmtId="0" fontId="7" fillId="0" borderId="18" xfId="1" applyFont="1" applyBorder="1" applyAlignment="1">
      <alignment horizontal="right" vertical="center"/>
    </xf>
    <xf numFmtId="0" fontId="8" fillId="0" borderId="19" xfId="1" applyFont="1" applyBorder="1" applyAlignment="1">
      <alignment horizontal="right" vertical="center"/>
    </xf>
    <xf numFmtId="0" fontId="8" fillId="0" borderId="21" xfId="1" applyFont="1" applyBorder="1" applyAlignment="1">
      <alignment horizontal="right" vertical="center"/>
    </xf>
    <xf numFmtId="0" fontId="8" fillId="0" borderId="17" xfId="1" applyFont="1" applyBorder="1" applyAlignment="1">
      <alignment horizontal="right" vertical="center"/>
    </xf>
    <xf numFmtId="0" fontId="8" fillId="0" borderId="22" xfId="1" applyFont="1" applyBorder="1" applyAlignment="1">
      <alignment horizontal="right" vertical="center"/>
    </xf>
    <xf numFmtId="0" fontId="7" fillId="0" borderId="28" xfId="1" applyFont="1" applyBorder="1" applyAlignment="1">
      <alignment horizontal="distributed" vertical="center"/>
    </xf>
    <xf numFmtId="181" fontId="7" fillId="0" borderId="7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81" fontId="7" fillId="0" borderId="32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3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2" fillId="0" borderId="0" xfId="1"/>
    <xf numFmtId="0" fontId="5" fillId="0" borderId="0" xfId="1" applyFont="1" applyAlignment="1">
      <alignment horizontal="distributed" vertical="center"/>
    </xf>
    <xf numFmtId="0" fontId="5" fillId="0" borderId="0" xfId="1" applyFont="1" applyAlignment="1">
      <alignment horizontal="left" vertical="center"/>
    </xf>
    <xf numFmtId="0" fontId="5" fillId="0" borderId="39" xfId="1" applyFont="1" applyBorder="1" applyAlignment="1">
      <alignment horizontal="distributed" vertical="center"/>
    </xf>
    <xf numFmtId="0" fontId="5" fillId="0" borderId="40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distributed" vertical="center" justifyLastLine="1"/>
    </xf>
    <xf numFmtId="0" fontId="5" fillId="0" borderId="42" xfId="1" applyFont="1" applyBorder="1" applyAlignment="1">
      <alignment horizontal="distributed" vertical="center"/>
    </xf>
    <xf numFmtId="182" fontId="5" fillId="0" borderId="33" xfId="1" applyNumberFormat="1" applyFont="1" applyBorder="1" applyAlignment="1">
      <alignment horizontal="distributed" vertical="center"/>
    </xf>
    <xf numFmtId="0" fontId="5" fillId="0" borderId="33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distributed" vertical="center"/>
    </xf>
    <xf numFmtId="0" fontId="5" fillId="0" borderId="43" xfId="1" applyFont="1" applyBorder="1" applyAlignment="1">
      <alignment horizontal="distributed" vertical="distributed" justifyLastLine="1"/>
    </xf>
    <xf numFmtId="0" fontId="5" fillId="0" borderId="44" xfId="1" applyFont="1" applyBorder="1" applyAlignment="1">
      <alignment horizontal="distributed" vertical="center"/>
    </xf>
    <xf numFmtId="182" fontId="5" fillId="0" borderId="45" xfId="1" applyNumberFormat="1" applyFont="1" applyBorder="1" applyAlignment="1">
      <alignment horizontal="distributed" vertical="center"/>
    </xf>
    <xf numFmtId="0" fontId="5" fillId="0" borderId="45" xfId="1" applyFont="1" applyBorder="1" applyAlignment="1">
      <alignment horizontal="distributed" vertical="center"/>
    </xf>
    <xf numFmtId="0" fontId="5" fillId="0" borderId="46" xfId="1" applyFont="1" applyBorder="1" applyAlignment="1">
      <alignment horizontal="distributed" vertical="distributed" justifyLastLine="1"/>
    </xf>
    <xf numFmtId="0" fontId="5" fillId="0" borderId="36" xfId="1" applyFont="1" applyBorder="1" applyAlignment="1">
      <alignment horizontal="distributed" vertical="distributed" justifyLastLine="1"/>
    </xf>
    <xf numFmtId="0" fontId="5" fillId="0" borderId="47" xfId="1" applyFont="1" applyBorder="1" applyAlignment="1">
      <alignment horizontal="distributed" vertical="center"/>
    </xf>
    <xf numFmtId="182" fontId="5" fillId="0" borderId="48" xfId="1" applyNumberFormat="1" applyFont="1" applyBorder="1" applyAlignment="1">
      <alignment horizontal="distributed" vertical="center"/>
    </xf>
    <xf numFmtId="0" fontId="5" fillId="0" borderId="48" xfId="1" applyFont="1" applyBorder="1" applyAlignment="1">
      <alignment horizontal="center" vertical="center" shrinkToFit="1"/>
    </xf>
    <xf numFmtId="0" fontId="5" fillId="0" borderId="48" xfId="1" applyFont="1" applyBorder="1" applyAlignment="1">
      <alignment horizontal="distributed" vertical="center"/>
    </xf>
    <xf numFmtId="0" fontId="5" fillId="0" borderId="49" xfId="1" applyFont="1" applyBorder="1" applyAlignment="1">
      <alignment horizontal="distributed" vertical="distributed" justifyLastLine="1"/>
    </xf>
    <xf numFmtId="0" fontId="5" fillId="0" borderId="50" xfId="1" applyFont="1" applyBorder="1" applyAlignment="1">
      <alignment horizontal="distributed" vertical="center"/>
    </xf>
    <xf numFmtId="182" fontId="5" fillId="0" borderId="19" xfId="1" applyNumberFormat="1" applyFont="1" applyBorder="1" applyAlignment="1">
      <alignment horizontal="distributed" vertical="center"/>
    </xf>
    <xf numFmtId="0" fontId="5" fillId="0" borderId="19" xfId="1" applyFont="1" applyBorder="1" applyAlignment="1">
      <alignment horizontal="distributed" vertical="center"/>
    </xf>
    <xf numFmtId="0" fontId="5" fillId="0" borderId="22" xfId="1" applyFont="1" applyBorder="1" applyAlignment="1">
      <alignment horizontal="distributed" vertical="distributed" justifyLastLine="1"/>
    </xf>
    <xf numFmtId="0" fontId="5" fillId="0" borderId="45" xfId="1" applyFont="1" applyBorder="1" applyAlignment="1">
      <alignment horizontal="center" vertical="center" shrinkToFit="1"/>
    </xf>
    <xf numFmtId="179" fontId="8" fillId="0" borderId="5" xfId="1" applyNumberFormat="1" applyFont="1" applyBorder="1" applyAlignment="1">
      <alignment horizontal="center" vertical="center"/>
    </xf>
    <xf numFmtId="179" fontId="8" fillId="0" borderId="3" xfId="1" applyNumberFormat="1" applyFont="1" applyBorder="1" applyAlignment="1">
      <alignment horizontal="center" vertical="center"/>
    </xf>
    <xf numFmtId="179" fontId="8" fillId="0" borderId="4" xfId="1" applyNumberFormat="1" applyFont="1" applyBorder="1" applyAlignment="1">
      <alignment horizontal="center" vertical="center"/>
    </xf>
    <xf numFmtId="179" fontId="7" fillId="0" borderId="6" xfId="1" applyNumberFormat="1" applyFont="1" applyBorder="1" applyAlignment="1">
      <alignment horizontal="distributed" vertical="distributed" justifyLastLine="1"/>
    </xf>
    <xf numFmtId="179" fontId="7" fillId="0" borderId="7" xfId="1" applyNumberFormat="1" applyFont="1" applyBorder="1" applyAlignment="1">
      <alignment horizontal="distributed" vertical="distributed" justifyLastLine="1"/>
    </xf>
    <xf numFmtId="0" fontId="7" fillId="0" borderId="8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16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9" fillId="0" borderId="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179" fontId="7" fillId="0" borderId="1" xfId="1" applyNumberFormat="1" applyFont="1" applyBorder="1" applyAlignment="1">
      <alignment horizontal="distributed" vertical="center"/>
    </xf>
    <xf numFmtId="179" fontId="7" fillId="0" borderId="2" xfId="1" applyNumberFormat="1" applyFont="1" applyBorder="1" applyAlignment="1">
      <alignment horizontal="distributed" vertical="center"/>
    </xf>
    <xf numFmtId="0" fontId="7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distributed" vertical="distributed" justifyLastLine="1"/>
    </xf>
    <xf numFmtId="0" fontId="7" fillId="0" borderId="13" xfId="1" applyFont="1" applyBorder="1" applyAlignment="1">
      <alignment horizontal="distributed" vertical="distributed" justifyLastLine="1"/>
    </xf>
    <xf numFmtId="0" fontId="7" fillId="0" borderId="17" xfId="1" applyFont="1" applyBorder="1" applyAlignment="1">
      <alignment horizontal="distributed" vertical="center" justifyLastLine="1"/>
    </xf>
    <xf numFmtId="0" fontId="7" fillId="0" borderId="18" xfId="1" applyFont="1" applyBorder="1" applyAlignment="1">
      <alignment horizontal="distributed" vertical="center" justifyLastLine="1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2" xfId="1" applyFont="1" applyBorder="1" applyAlignment="1">
      <alignment horizontal="distributed" vertical="center" justifyLastLine="1"/>
    </xf>
    <xf numFmtId="0" fontId="7" fillId="0" borderId="15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10" xfId="1" applyFont="1" applyBorder="1" applyAlignment="1">
      <alignment horizontal="right" vertical="center"/>
    </xf>
    <xf numFmtId="0" fontId="7" fillId="0" borderId="17" xfId="1" applyFont="1" applyBorder="1" applyAlignment="1">
      <alignment horizontal="distributed" vertical="distributed" justifyLastLine="1"/>
    </xf>
    <xf numFmtId="0" fontId="7" fillId="0" borderId="22" xfId="1" applyFont="1" applyBorder="1" applyAlignment="1">
      <alignment horizontal="distributed" vertical="distributed" justifyLastLine="1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8" fillId="0" borderId="27" xfId="1" applyFont="1" applyBorder="1" applyAlignment="1">
      <alignment horizontal="right" vertical="center"/>
    </xf>
    <xf numFmtId="0" fontId="8" fillId="0" borderId="32" xfId="1" applyFont="1" applyBorder="1" applyAlignment="1">
      <alignment horizontal="right" vertical="center"/>
    </xf>
    <xf numFmtId="0" fontId="8" fillId="0" borderId="27" xfId="1" applyFont="1" applyBorder="1" applyAlignment="1">
      <alignment horizontal="center" vertical="center"/>
    </xf>
    <xf numFmtId="0" fontId="8" fillId="0" borderId="12" xfId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0" fontId="8" fillId="0" borderId="33" xfId="1" applyFont="1" applyBorder="1" applyAlignment="1">
      <alignment horizontal="right" vertical="center"/>
    </xf>
    <xf numFmtId="0" fontId="8" fillId="0" borderId="35" xfId="1" applyFont="1" applyBorder="1" applyAlignment="1">
      <alignment horizontal="right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right" vertical="center"/>
    </xf>
    <xf numFmtId="0" fontId="8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 shrinkToFit="1"/>
    </xf>
    <xf numFmtId="0" fontId="7" fillId="0" borderId="10" xfId="1" applyFont="1" applyBorder="1" applyAlignment="1">
      <alignment horizontal="left" vertical="center" shrinkToFit="1"/>
    </xf>
    <xf numFmtId="0" fontId="7" fillId="0" borderId="13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7" fillId="0" borderId="10" xfId="1" applyFont="1" applyBorder="1" applyAlignment="1">
      <alignment horizontal="distributed" vertical="center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33" xfId="1" applyFont="1" applyBorder="1" applyAlignment="1">
      <alignment horizontal="distributed" vertical="center"/>
    </xf>
    <xf numFmtId="0" fontId="7" fillId="0" borderId="35" xfId="1" applyFont="1" applyBorder="1" applyAlignment="1">
      <alignment horizontal="distributed" vertical="center"/>
    </xf>
    <xf numFmtId="0" fontId="7" fillId="0" borderId="33" xfId="1" applyFont="1" applyBorder="1" applyAlignment="1">
      <alignment horizontal="left" vertical="center" shrinkToFit="1"/>
    </xf>
    <xf numFmtId="0" fontId="7" fillId="0" borderId="35" xfId="1" applyFont="1" applyBorder="1" applyAlignment="1">
      <alignment horizontal="left" vertical="center" shrinkToFit="1"/>
    </xf>
    <xf numFmtId="0" fontId="7" fillId="0" borderId="36" xfId="1" applyFont="1" applyBorder="1" applyAlignment="1">
      <alignment horizontal="left" vertical="center" shrinkToFit="1"/>
    </xf>
    <xf numFmtId="0" fontId="7" fillId="0" borderId="36" xfId="1" applyFont="1" applyBorder="1" applyAlignment="1">
      <alignment horizontal="distributed" vertical="center"/>
    </xf>
    <xf numFmtId="0" fontId="7" fillId="0" borderId="27" xfId="1" applyFont="1" applyBorder="1" applyAlignment="1">
      <alignment horizontal="center" vertical="center"/>
    </xf>
    <xf numFmtId="0" fontId="7" fillId="0" borderId="33" xfId="1" applyFont="1" applyBorder="1" applyAlignment="1">
      <alignment horizontal="left" vertical="center"/>
    </xf>
    <xf numFmtId="0" fontId="7" fillId="0" borderId="35" xfId="1" applyFont="1" applyBorder="1" applyAlignment="1">
      <alignment horizontal="left" vertical="center"/>
    </xf>
    <xf numFmtId="0" fontId="5" fillId="0" borderId="0" xfId="1" applyFont="1" applyAlignment="1">
      <alignment horizontal="distributed" vertical="center"/>
    </xf>
    <xf numFmtId="0" fontId="5" fillId="0" borderId="40" xfId="1" applyFont="1" applyBorder="1" applyAlignment="1">
      <alignment horizontal="distributed" vertical="center" justifyLastLine="1"/>
    </xf>
    <xf numFmtId="0" fontId="5" fillId="0" borderId="41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65;&#20253;&#38598;&#35336;&#34920;/25&#39365;&#20253;&#38598;&#35336;&#34920;&#65288;&#20013;&#23398;&#29983;&#22899;&#2337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65;&#20253;&#38598;&#35336;&#34920;/25&#39365;&#20253;&#38598;&#35336;&#34920;&#65288;&#20013;&#23398;&#29983;&#30007;&#2337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65;&#20253;&#38598;&#35336;&#34920;/25&#39365;&#20253;&#38598;&#35336;&#34920;&#65288;&#23567;&#23398;&#29983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65;&#20253;&#38598;&#35336;&#34920;/&#26032;&#12375;&#12356;&#12501;&#12457;&#12523;&#12480;/25&#12525;&#12540;&#12489;&#12524;&#12540;&#12473;&#65288;&#23567;&#23398;&#29983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65;&#20253;&#38598;&#35336;&#34920;/&#26032;&#12375;&#12356;&#12501;&#12457;&#12523;&#12480;/25&#12525;&#12540;&#12489;&#12524;&#12540;&#12473;&#65288;&#20013;&#23398;&#29983;&#22899;&#2337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65;&#20253;&#38598;&#35336;&#34920;/&#26032;&#12375;&#12356;&#12501;&#12457;&#12523;&#12480;/25&#12525;&#12540;&#12489;&#12524;&#12540;&#12473;&#65288;&#20013;&#23398;&#29983;&#30007;&#2337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種登録"/>
      <sheetName val="区間データ入力"/>
      <sheetName val="データ処理"/>
      <sheetName val="登録名簿"/>
      <sheetName val="選手名簿"/>
      <sheetName val="記録一覧"/>
      <sheetName val="成績一覧"/>
      <sheetName val="1"/>
      <sheetName val="2"/>
      <sheetName val="3"/>
      <sheetName val="4"/>
      <sheetName val="5"/>
      <sheetName val="6"/>
    </sheetNames>
    <sheetDataSet>
      <sheetData sheetId="0">
        <row r="3">
          <cell r="D3" t="str">
            <v>第3回九州アルプス駅伝大会</v>
          </cell>
        </row>
        <row r="11">
          <cell r="B11">
            <v>1</v>
          </cell>
          <cell r="C11" t="str">
            <v>臼杵東中学校</v>
          </cell>
          <cell r="D11" t="str">
            <v>臼杵市</v>
          </cell>
          <cell r="E11" t="str">
            <v>小田　泰央</v>
          </cell>
          <cell r="K11">
            <v>1</v>
          </cell>
          <cell r="L11">
            <v>1.9</v>
          </cell>
          <cell r="M11" t="str">
            <v>1区</v>
          </cell>
          <cell r="T11">
            <v>1</v>
          </cell>
          <cell r="U11" t="str">
            <v>吉高　夏海</v>
          </cell>
          <cell r="V11" t="str">
            <v>岡村　周子</v>
          </cell>
          <cell r="W11" t="str">
            <v>増野　千夏</v>
          </cell>
          <cell r="X11" t="str">
            <v>小手川　紗羽</v>
          </cell>
          <cell r="Y11" t="str">
            <v>川野　陽菜</v>
          </cell>
          <cell r="Z11" t="str">
            <v>谷川　瑠夏</v>
          </cell>
          <cell r="AA11" t="str">
            <v>谷川　芹夏</v>
          </cell>
          <cell r="AB11" t="str">
            <v>長野　美樹</v>
          </cell>
          <cell r="AG11">
            <v>1</v>
          </cell>
          <cell r="AH11">
            <v>2</v>
          </cell>
          <cell r="AI11">
            <v>1</v>
          </cell>
          <cell r="AJ11">
            <v>1</v>
          </cell>
          <cell r="AK11">
            <v>1</v>
          </cell>
          <cell r="AL11">
            <v>3</v>
          </cell>
          <cell r="AM11">
            <v>1</v>
          </cell>
          <cell r="AN11">
            <v>1</v>
          </cell>
          <cell r="AO11">
            <v>1</v>
          </cell>
          <cell r="AT11">
            <v>1</v>
          </cell>
          <cell r="AU11">
            <v>1</v>
          </cell>
          <cell r="AV11">
            <v>8</v>
          </cell>
          <cell r="AW11">
            <v>2</v>
          </cell>
          <cell r="AX11">
            <v>3</v>
          </cell>
          <cell r="AY11">
            <v>4</v>
          </cell>
        </row>
        <row r="12">
          <cell r="B12">
            <v>2</v>
          </cell>
          <cell r="C12" t="str">
            <v>竹田中学校</v>
          </cell>
          <cell r="D12" t="str">
            <v>竹田市</v>
          </cell>
          <cell r="E12" t="str">
            <v>大崎　慶史郎</v>
          </cell>
          <cell r="K12">
            <v>2</v>
          </cell>
          <cell r="L12">
            <v>1.9</v>
          </cell>
          <cell r="M12" t="str">
            <v>2区</v>
          </cell>
          <cell r="T12">
            <v>2</v>
          </cell>
          <cell r="U12" t="str">
            <v>衛藤　ゆき美</v>
          </cell>
          <cell r="V12" t="str">
            <v>佐藤　美里</v>
          </cell>
          <cell r="W12" t="str">
            <v>和田　かなえ</v>
          </cell>
          <cell r="X12" t="str">
            <v>佐藤　真由</v>
          </cell>
          <cell r="Y12" t="str">
            <v>植田　瑞穂</v>
          </cell>
          <cell r="Z12" t="str">
            <v>渡邊　晴香</v>
          </cell>
          <cell r="AA12" t="str">
            <v>尾崎　美佳</v>
          </cell>
          <cell r="AB12" t="str">
            <v>添田　珠海</v>
          </cell>
          <cell r="AG12">
            <v>2</v>
          </cell>
          <cell r="AH12">
            <v>3</v>
          </cell>
          <cell r="AI12">
            <v>3</v>
          </cell>
          <cell r="AJ12">
            <v>3</v>
          </cell>
          <cell r="AK12">
            <v>3</v>
          </cell>
          <cell r="AL12">
            <v>3</v>
          </cell>
          <cell r="AM12">
            <v>2</v>
          </cell>
          <cell r="AN12">
            <v>1</v>
          </cell>
          <cell r="AO12">
            <v>1</v>
          </cell>
          <cell r="AT12">
            <v>2</v>
          </cell>
          <cell r="AU12">
            <v>1</v>
          </cell>
          <cell r="AV12">
            <v>2</v>
          </cell>
          <cell r="AW12">
            <v>3</v>
          </cell>
          <cell r="AX12">
            <v>4</v>
          </cell>
          <cell r="AY12">
            <v>5</v>
          </cell>
          <cell r="AZ12">
            <v>7</v>
          </cell>
          <cell r="BA12">
            <v>6</v>
          </cell>
          <cell r="BB12">
            <v>8</v>
          </cell>
        </row>
        <row r="13">
          <cell r="B13">
            <v>3</v>
          </cell>
          <cell r="C13" t="str">
            <v>本城陸上クラブ</v>
          </cell>
          <cell r="D13" t="str">
            <v>北九州市</v>
          </cell>
          <cell r="E13" t="str">
            <v>中尾　孝昭</v>
          </cell>
          <cell r="K13">
            <v>3</v>
          </cell>
          <cell r="L13">
            <v>1.9</v>
          </cell>
          <cell r="M13" t="str">
            <v>3区</v>
          </cell>
          <cell r="T13">
            <v>3</v>
          </cell>
          <cell r="U13" t="str">
            <v>中尾　有梨紗</v>
          </cell>
          <cell r="V13" t="str">
            <v>渡辺　まい</v>
          </cell>
          <cell r="W13" t="str">
            <v>村上　晴香</v>
          </cell>
          <cell r="X13" t="str">
            <v>村山　真菜</v>
          </cell>
          <cell r="Y13" t="str">
            <v>宇田　遙香</v>
          </cell>
          <cell r="AG13">
            <v>3</v>
          </cell>
          <cell r="AH13">
            <v>1</v>
          </cell>
          <cell r="AI13">
            <v>1</v>
          </cell>
          <cell r="AJ13">
            <v>3</v>
          </cell>
          <cell r="AK13">
            <v>1</v>
          </cell>
          <cell r="AL13">
            <v>3</v>
          </cell>
          <cell r="AT13">
            <v>3</v>
          </cell>
          <cell r="AU13">
            <v>1</v>
          </cell>
          <cell r="AV13">
            <v>2</v>
          </cell>
          <cell r="AW13">
            <v>4</v>
          </cell>
          <cell r="AX13">
            <v>3</v>
          </cell>
          <cell r="AY13">
            <v>5</v>
          </cell>
        </row>
        <row r="14">
          <cell r="B14">
            <v>4</v>
          </cell>
          <cell r="C14" t="str">
            <v>帯山中学校</v>
          </cell>
          <cell r="D14" t="str">
            <v>熊本市</v>
          </cell>
          <cell r="E14" t="str">
            <v>水田　貴光</v>
          </cell>
          <cell r="K14">
            <v>4</v>
          </cell>
          <cell r="L14">
            <v>1.9</v>
          </cell>
          <cell r="M14" t="str">
            <v>4区</v>
          </cell>
          <cell r="T14">
            <v>4</v>
          </cell>
          <cell r="U14" t="str">
            <v>轟木　りりか</v>
          </cell>
          <cell r="V14" t="str">
            <v>加来　莉菜</v>
          </cell>
          <cell r="W14" t="str">
            <v>松村　美里</v>
          </cell>
          <cell r="X14" t="str">
            <v>三嶋　渚月</v>
          </cell>
          <cell r="Y14" t="str">
            <v>永田　葵</v>
          </cell>
          <cell r="Z14" t="str">
            <v>今村　晴香</v>
          </cell>
          <cell r="AA14" t="str">
            <v>桑野　葵</v>
          </cell>
          <cell r="AB14" t="str">
            <v>大塚　瑞希</v>
          </cell>
          <cell r="AC14" t="str">
            <v>前田　珠実</v>
          </cell>
          <cell r="AD14" t="str">
            <v>白石　瑠璃</v>
          </cell>
          <cell r="AG14">
            <v>4</v>
          </cell>
          <cell r="AH14">
            <v>2</v>
          </cell>
          <cell r="AI14">
            <v>2</v>
          </cell>
          <cell r="AJ14">
            <v>2</v>
          </cell>
          <cell r="AK14">
            <v>2</v>
          </cell>
          <cell r="AL14">
            <v>2</v>
          </cell>
          <cell r="AM14">
            <v>2</v>
          </cell>
          <cell r="AN14">
            <v>2</v>
          </cell>
          <cell r="AO14">
            <v>2</v>
          </cell>
          <cell r="AP14">
            <v>2</v>
          </cell>
          <cell r="AQ14">
            <v>2</v>
          </cell>
          <cell r="AT14">
            <v>4</v>
          </cell>
          <cell r="AU14">
            <v>2</v>
          </cell>
          <cell r="AV14">
            <v>1</v>
          </cell>
          <cell r="AW14">
            <v>4</v>
          </cell>
          <cell r="AX14">
            <v>10</v>
          </cell>
          <cell r="AY14">
            <v>3</v>
          </cell>
          <cell r="AZ14">
            <v>6</v>
          </cell>
          <cell r="BA14">
            <v>7</v>
          </cell>
          <cell r="BB14">
            <v>8</v>
          </cell>
          <cell r="BC14">
            <v>9</v>
          </cell>
          <cell r="BD14">
            <v>5</v>
          </cell>
        </row>
        <row r="15">
          <cell r="B15">
            <v>5</v>
          </cell>
          <cell r="C15" t="str">
            <v>新光陸上クラブ</v>
          </cell>
          <cell r="D15" t="str">
            <v>日南市</v>
          </cell>
          <cell r="E15" t="str">
            <v>小玉　弘明</v>
          </cell>
          <cell r="K15">
            <v>5</v>
          </cell>
          <cell r="L15">
            <v>1.9</v>
          </cell>
          <cell r="M15" t="str">
            <v>5区</v>
          </cell>
          <cell r="T15">
            <v>5</v>
          </cell>
          <cell r="U15" t="str">
            <v>小田原　結以</v>
          </cell>
          <cell r="V15" t="str">
            <v>林　こはる</v>
          </cell>
          <cell r="W15" t="str">
            <v>福田　梨実香</v>
          </cell>
          <cell r="X15" t="str">
            <v>吉田　真於</v>
          </cell>
          <cell r="Y15" t="str">
            <v>田中　聖奈</v>
          </cell>
          <cell r="AG15">
            <v>5</v>
          </cell>
          <cell r="AH15">
            <v>3</v>
          </cell>
          <cell r="AI15">
            <v>3</v>
          </cell>
          <cell r="AJ15">
            <v>2</v>
          </cell>
          <cell r="AK15">
            <v>2</v>
          </cell>
          <cell r="AL15">
            <v>2</v>
          </cell>
          <cell r="AT15">
            <v>5</v>
          </cell>
          <cell r="AU15">
            <v>5</v>
          </cell>
          <cell r="AV15">
            <v>1</v>
          </cell>
          <cell r="AW15">
            <v>3</v>
          </cell>
          <cell r="AX15">
            <v>4</v>
          </cell>
          <cell r="AY15">
            <v>2</v>
          </cell>
        </row>
        <row r="16">
          <cell r="B16">
            <v>6</v>
          </cell>
          <cell r="C16" t="str">
            <v>高田中学校</v>
          </cell>
          <cell r="D16" t="str">
            <v>豊後高田市</v>
          </cell>
          <cell r="E16" t="str">
            <v>明石　哲也</v>
          </cell>
          <cell r="M16" t="str">
            <v>ゴール</v>
          </cell>
          <cell r="T16">
            <v>6</v>
          </cell>
          <cell r="U16" t="str">
            <v>林　望乃佳</v>
          </cell>
          <cell r="V16" t="str">
            <v>大江　美咲</v>
          </cell>
          <cell r="W16" t="str">
            <v>松本　愛家</v>
          </cell>
          <cell r="X16" t="str">
            <v>大江　美月</v>
          </cell>
          <cell r="Y16" t="str">
            <v>御幡　佳菜子</v>
          </cell>
          <cell r="Z16" t="str">
            <v>近藤　綾乃</v>
          </cell>
          <cell r="AA16" t="str">
            <v>伊藤　あかり</v>
          </cell>
          <cell r="AB16" t="str">
            <v>松尾　菜穂</v>
          </cell>
          <cell r="AC16" t="str">
            <v>大久保　美玖</v>
          </cell>
          <cell r="AD16" t="str">
            <v>岩本　友花</v>
          </cell>
          <cell r="AG16">
            <v>6</v>
          </cell>
          <cell r="AH16">
            <v>3</v>
          </cell>
          <cell r="AI16">
            <v>3</v>
          </cell>
          <cell r="AJ16">
            <v>3</v>
          </cell>
          <cell r="AK16">
            <v>1</v>
          </cell>
          <cell r="AL16">
            <v>1</v>
          </cell>
          <cell r="AM16">
            <v>1</v>
          </cell>
          <cell r="AN16">
            <v>1</v>
          </cell>
          <cell r="AO16">
            <v>1</v>
          </cell>
          <cell r="AP16">
            <v>3</v>
          </cell>
          <cell r="AQ16">
            <v>1</v>
          </cell>
          <cell r="AT16">
            <v>6</v>
          </cell>
          <cell r="AU16">
            <v>1</v>
          </cell>
          <cell r="AV16">
            <v>4</v>
          </cell>
          <cell r="AW16">
            <v>3</v>
          </cell>
          <cell r="AX16">
            <v>5</v>
          </cell>
          <cell r="AY16">
            <v>2</v>
          </cell>
          <cell r="AZ16">
            <v>6</v>
          </cell>
          <cell r="BA16">
            <v>7</v>
          </cell>
          <cell r="BB16">
            <v>8</v>
          </cell>
          <cell r="BC16">
            <v>9</v>
          </cell>
          <cell r="BD16">
            <v>10</v>
          </cell>
        </row>
        <row r="17">
          <cell r="B17">
            <v>7</v>
          </cell>
          <cell r="C17" t="str">
            <v>緑ヶ丘中学校</v>
          </cell>
          <cell r="D17" t="str">
            <v>竹田市</v>
          </cell>
          <cell r="E17" t="str">
            <v>渡部　公比古</v>
          </cell>
          <cell r="T17">
            <v>7</v>
          </cell>
          <cell r="U17" t="str">
            <v>山村　春風</v>
          </cell>
          <cell r="V17" t="str">
            <v>野尻　瑠花</v>
          </cell>
          <cell r="W17" t="str">
            <v>小出　葵</v>
          </cell>
          <cell r="X17" t="str">
            <v>太田　夢翔</v>
          </cell>
          <cell r="Y17" t="str">
            <v>後藤　友花</v>
          </cell>
          <cell r="Z17" t="str">
            <v>佐田　真幸花</v>
          </cell>
          <cell r="AA17" t="str">
            <v>佐藤　珠姫</v>
          </cell>
          <cell r="AB17" t="str">
            <v>浜田　殊実</v>
          </cell>
          <cell r="AC17" t="str">
            <v>山村　偲称乃</v>
          </cell>
          <cell r="AG17">
            <v>7</v>
          </cell>
          <cell r="AH17">
            <v>2</v>
          </cell>
          <cell r="AI17">
            <v>2</v>
          </cell>
          <cell r="AJ17">
            <v>2</v>
          </cell>
          <cell r="AK17">
            <v>1</v>
          </cell>
          <cell r="AL17">
            <v>1</v>
          </cell>
          <cell r="AM17">
            <v>1</v>
          </cell>
          <cell r="AN17">
            <v>1</v>
          </cell>
          <cell r="AO17">
            <v>1</v>
          </cell>
          <cell r="AP17">
            <v>1</v>
          </cell>
          <cell r="AT17">
            <v>7</v>
          </cell>
          <cell r="AU17">
            <v>9</v>
          </cell>
          <cell r="AV17">
            <v>1</v>
          </cell>
          <cell r="AW17">
            <v>5</v>
          </cell>
          <cell r="AX17">
            <v>2</v>
          </cell>
          <cell r="AY17">
            <v>6</v>
          </cell>
          <cell r="AZ17">
            <v>4</v>
          </cell>
          <cell r="BA17">
            <v>7</v>
          </cell>
          <cell r="BB17">
            <v>8</v>
          </cell>
          <cell r="BC17">
            <v>3</v>
          </cell>
        </row>
        <row r="18">
          <cell r="B18">
            <v>8</v>
          </cell>
          <cell r="C18" t="str">
            <v>久住中学校</v>
          </cell>
          <cell r="D18" t="str">
            <v>竹田市</v>
          </cell>
          <cell r="E18" t="str">
            <v>内川　和徳</v>
          </cell>
          <cell r="T18">
            <v>8</v>
          </cell>
          <cell r="U18" t="str">
            <v>大嶋　実紗</v>
          </cell>
          <cell r="V18" t="str">
            <v>宮本　聖奈</v>
          </cell>
          <cell r="W18" t="str">
            <v>渡邉　百香</v>
          </cell>
          <cell r="X18" t="str">
            <v>江藤　あかり</v>
          </cell>
          <cell r="Y18" t="str">
            <v>佐藤　悠菜</v>
          </cell>
          <cell r="Z18" t="str">
            <v>足達　芙実</v>
          </cell>
          <cell r="AG18">
            <v>8</v>
          </cell>
          <cell r="AH18">
            <v>3</v>
          </cell>
          <cell r="AI18">
            <v>3</v>
          </cell>
          <cell r="AJ18">
            <v>2</v>
          </cell>
          <cell r="AK18">
            <v>2</v>
          </cell>
          <cell r="AL18">
            <v>2</v>
          </cell>
          <cell r="AM18">
            <v>2</v>
          </cell>
          <cell r="AT18">
            <v>8</v>
          </cell>
          <cell r="AU18">
            <v>1</v>
          </cell>
          <cell r="AV18">
            <v>3</v>
          </cell>
          <cell r="AW18">
            <v>4</v>
          </cell>
          <cell r="AX18">
            <v>2</v>
          </cell>
          <cell r="AY18">
            <v>6</v>
          </cell>
        </row>
        <row r="19">
          <cell r="B19">
            <v>9</v>
          </cell>
          <cell r="C19" t="str">
            <v>都野中学校</v>
          </cell>
          <cell r="D19" t="str">
            <v>竹田市</v>
          </cell>
          <cell r="E19" t="str">
            <v>山口　律子</v>
          </cell>
          <cell r="T19">
            <v>9</v>
          </cell>
          <cell r="U19" t="str">
            <v>小澤　咲希</v>
          </cell>
          <cell r="V19" t="str">
            <v>神田　優衣</v>
          </cell>
          <cell r="W19" t="str">
            <v>如法寺　彩香</v>
          </cell>
          <cell r="X19" t="str">
            <v>廣瀬　風香</v>
          </cell>
          <cell r="Y19" t="str">
            <v>吉野　穂香</v>
          </cell>
          <cell r="AG19">
            <v>9</v>
          </cell>
          <cell r="AH19">
            <v>3</v>
          </cell>
          <cell r="AI19">
            <v>3</v>
          </cell>
          <cell r="AJ19">
            <v>3</v>
          </cell>
          <cell r="AK19">
            <v>3</v>
          </cell>
          <cell r="AL19">
            <v>3</v>
          </cell>
          <cell r="AT19">
            <v>9</v>
          </cell>
          <cell r="AU19">
            <v>1</v>
          </cell>
          <cell r="AV19">
            <v>5</v>
          </cell>
          <cell r="AW19">
            <v>2</v>
          </cell>
          <cell r="AX19">
            <v>4</v>
          </cell>
          <cell r="AY19">
            <v>3</v>
          </cell>
        </row>
        <row r="20">
          <cell r="B20">
            <v>10</v>
          </cell>
          <cell r="C20" t="str">
            <v>津久見第一中学校</v>
          </cell>
          <cell r="D20" t="str">
            <v>津久見市</v>
          </cell>
          <cell r="E20" t="str">
            <v>岩田　洋義</v>
          </cell>
          <cell r="T20">
            <v>10</v>
          </cell>
          <cell r="U20" t="str">
            <v>大野　納女</v>
          </cell>
          <cell r="V20" t="str">
            <v>石井　いづみ</v>
          </cell>
          <cell r="W20" t="str">
            <v>石田　早優美</v>
          </cell>
          <cell r="X20" t="str">
            <v>石田　奈々</v>
          </cell>
          <cell r="Y20" t="str">
            <v>松下　樺帆</v>
          </cell>
          <cell r="Z20" t="str">
            <v>板井　愛夏</v>
          </cell>
          <cell r="AA20" t="str">
            <v>山川　早稀</v>
          </cell>
          <cell r="AG20">
            <v>10</v>
          </cell>
          <cell r="AH20">
            <v>2</v>
          </cell>
          <cell r="AI20">
            <v>2</v>
          </cell>
          <cell r="AJ20">
            <v>2</v>
          </cell>
          <cell r="AK20">
            <v>3</v>
          </cell>
          <cell r="AL20">
            <v>1</v>
          </cell>
          <cell r="AM20">
            <v>1</v>
          </cell>
          <cell r="AN20">
            <v>2</v>
          </cell>
          <cell r="AT20">
            <v>10</v>
          </cell>
          <cell r="AU20">
            <v>5</v>
          </cell>
          <cell r="AV20">
            <v>1</v>
          </cell>
          <cell r="AW20">
            <v>2</v>
          </cell>
          <cell r="AX20">
            <v>6</v>
          </cell>
          <cell r="AY20">
            <v>4</v>
          </cell>
          <cell r="AZ20">
            <v>3</v>
          </cell>
        </row>
        <row r="21">
          <cell r="B21">
            <v>11</v>
          </cell>
          <cell r="C21" t="str">
            <v>稙田東中学校</v>
          </cell>
          <cell r="D21" t="str">
            <v>大分市</v>
          </cell>
          <cell r="E21" t="str">
            <v>石松　一彦</v>
          </cell>
          <cell r="T21">
            <v>11</v>
          </cell>
          <cell r="U21" t="str">
            <v>佐用　瑠衣</v>
          </cell>
          <cell r="V21" t="str">
            <v>三浦　友舞</v>
          </cell>
          <cell r="W21" t="str">
            <v>足達　和佳奈</v>
          </cell>
          <cell r="X21" t="str">
            <v>古荘　理恵</v>
          </cell>
          <cell r="Y21" t="str">
            <v>新名　風花</v>
          </cell>
          <cell r="Z21" t="str">
            <v>向井　まりな</v>
          </cell>
          <cell r="AG21">
            <v>11</v>
          </cell>
          <cell r="AH21">
            <v>3</v>
          </cell>
          <cell r="AI21">
            <v>3</v>
          </cell>
          <cell r="AJ21">
            <v>3</v>
          </cell>
          <cell r="AK21">
            <v>2</v>
          </cell>
          <cell r="AL21">
            <v>2</v>
          </cell>
          <cell r="AM21">
            <v>2</v>
          </cell>
          <cell r="AT21">
            <v>11</v>
          </cell>
          <cell r="AU21">
            <v>4</v>
          </cell>
          <cell r="AV21">
            <v>5</v>
          </cell>
          <cell r="AW21">
            <v>1</v>
          </cell>
          <cell r="AX21">
            <v>3</v>
          </cell>
          <cell r="AY21">
            <v>6</v>
          </cell>
          <cell r="AZ21">
            <v>2</v>
          </cell>
        </row>
        <row r="22">
          <cell r="B22">
            <v>12</v>
          </cell>
          <cell r="C22" t="str">
            <v>東中津中学校</v>
          </cell>
          <cell r="D22" t="str">
            <v>中津市</v>
          </cell>
          <cell r="E22" t="str">
            <v>神崎　正吉</v>
          </cell>
          <cell r="T22">
            <v>12</v>
          </cell>
          <cell r="U22" t="str">
            <v>冨嶋　祐子</v>
          </cell>
          <cell r="V22" t="str">
            <v>前山　あみ</v>
          </cell>
          <cell r="W22" t="str">
            <v>大塚　彩也香</v>
          </cell>
          <cell r="X22" t="str">
            <v>岩本　侑奈</v>
          </cell>
          <cell r="Y22" t="str">
            <v>原田　麻希</v>
          </cell>
          <cell r="Z22" t="str">
            <v>藤岡　桃香</v>
          </cell>
          <cell r="AG22">
            <v>12</v>
          </cell>
          <cell r="AH22">
            <v>3</v>
          </cell>
          <cell r="AI22">
            <v>3</v>
          </cell>
          <cell r="AJ22">
            <v>2</v>
          </cell>
          <cell r="AK22">
            <v>1</v>
          </cell>
          <cell r="AL22">
            <v>1</v>
          </cell>
          <cell r="AM22">
            <v>1</v>
          </cell>
          <cell r="AT22">
            <v>12</v>
          </cell>
          <cell r="AU22">
            <v>3</v>
          </cell>
          <cell r="AV22">
            <v>4</v>
          </cell>
          <cell r="AW22">
            <v>6</v>
          </cell>
          <cell r="AX22">
            <v>5</v>
          </cell>
          <cell r="AY22">
            <v>1</v>
          </cell>
          <cell r="AZ22">
            <v>2</v>
          </cell>
        </row>
        <row r="23">
          <cell r="B23">
            <v>13</v>
          </cell>
          <cell r="T23">
            <v>13</v>
          </cell>
          <cell r="AG23">
            <v>13</v>
          </cell>
          <cell r="AT23">
            <v>13</v>
          </cell>
        </row>
        <row r="24">
          <cell r="B24">
            <v>14</v>
          </cell>
          <cell r="T24">
            <v>14</v>
          </cell>
          <cell r="AG24">
            <v>14</v>
          </cell>
          <cell r="AT24">
            <v>14</v>
          </cell>
        </row>
        <row r="25">
          <cell r="B25">
            <v>15</v>
          </cell>
          <cell r="T25">
            <v>15</v>
          </cell>
          <cell r="AG25">
            <v>15</v>
          </cell>
          <cell r="AT25">
            <v>15</v>
          </cell>
        </row>
        <row r="26">
          <cell r="B26">
            <v>16</v>
          </cell>
          <cell r="T26">
            <v>16</v>
          </cell>
          <cell r="AG26">
            <v>16</v>
          </cell>
          <cell r="AT26">
            <v>16</v>
          </cell>
        </row>
        <row r="27">
          <cell r="B27">
            <v>17</v>
          </cell>
          <cell r="T27">
            <v>17</v>
          </cell>
          <cell r="AG27">
            <v>17</v>
          </cell>
          <cell r="AT27">
            <v>17</v>
          </cell>
        </row>
        <row r="28">
          <cell r="B28">
            <v>18</v>
          </cell>
          <cell r="T28">
            <v>18</v>
          </cell>
          <cell r="AG28">
            <v>18</v>
          </cell>
          <cell r="AT28">
            <v>18</v>
          </cell>
        </row>
        <row r="29">
          <cell r="B29">
            <v>19</v>
          </cell>
          <cell r="T29">
            <v>19</v>
          </cell>
          <cell r="AG29">
            <v>19</v>
          </cell>
          <cell r="AT29">
            <v>19</v>
          </cell>
        </row>
        <row r="30">
          <cell r="B30">
            <v>20</v>
          </cell>
          <cell r="T30">
            <v>20</v>
          </cell>
          <cell r="AG30">
            <v>20</v>
          </cell>
          <cell r="AT30">
            <v>20</v>
          </cell>
        </row>
        <row r="31">
          <cell r="B31">
            <v>21</v>
          </cell>
          <cell r="T31">
            <v>21</v>
          </cell>
          <cell r="AG31">
            <v>21</v>
          </cell>
          <cell r="AT31">
            <v>21</v>
          </cell>
        </row>
        <row r="32">
          <cell r="B32">
            <v>22</v>
          </cell>
          <cell r="T32">
            <v>22</v>
          </cell>
          <cell r="AG32">
            <v>22</v>
          </cell>
          <cell r="AT32">
            <v>22</v>
          </cell>
        </row>
        <row r="33">
          <cell r="B33">
            <v>23</v>
          </cell>
          <cell r="T33">
            <v>23</v>
          </cell>
          <cell r="AG33">
            <v>23</v>
          </cell>
          <cell r="AT33">
            <v>23</v>
          </cell>
        </row>
        <row r="34">
          <cell r="B34">
            <v>24</v>
          </cell>
          <cell r="T34">
            <v>24</v>
          </cell>
          <cell r="AG34">
            <v>24</v>
          </cell>
          <cell r="AT34">
            <v>24</v>
          </cell>
        </row>
        <row r="35">
          <cell r="B35">
            <v>25</v>
          </cell>
          <cell r="T35">
            <v>25</v>
          </cell>
          <cell r="AG35">
            <v>25</v>
          </cell>
          <cell r="AT35">
            <v>25</v>
          </cell>
        </row>
        <row r="36">
          <cell r="B36">
            <v>26</v>
          </cell>
          <cell r="T36">
            <v>26</v>
          </cell>
          <cell r="AG36">
            <v>26</v>
          </cell>
          <cell r="AT36">
            <v>26</v>
          </cell>
        </row>
        <row r="37">
          <cell r="B37">
            <v>27</v>
          </cell>
          <cell r="T37">
            <v>27</v>
          </cell>
          <cell r="AG37">
            <v>27</v>
          </cell>
          <cell r="AT37">
            <v>27</v>
          </cell>
        </row>
        <row r="38">
          <cell r="B38">
            <v>28</v>
          </cell>
          <cell r="T38">
            <v>28</v>
          </cell>
          <cell r="AG38">
            <v>28</v>
          </cell>
          <cell r="AT38">
            <v>28</v>
          </cell>
        </row>
        <row r="39">
          <cell r="B39">
            <v>29</v>
          </cell>
          <cell r="T39">
            <v>29</v>
          </cell>
          <cell r="AG39">
            <v>29</v>
          </cell>
          <cell r="AT39">
            <v>29</v>
          </cell>
        </row>
        <row r="40">
          <cell r="B40">
            <v>30</v>
          </cell>
          <cell r="T40">
            <v>30</v>
          </cell>
          <cell r="AG40">
            <v>30</v>
          </cell>
          <cell r="AT40">
            <v>30</v>
          </cell>
        </row>
        <row r="41">
          <cell r="B41">
            <v>31</v>
          </cell>
          <cell r="T41">
            <v>31</v>
          </cell>
          <cell r="AG41">
            <v>31</v>
          </cell>
          <cell r="AT41">
            <v>31</v>
          </cell>
        </row>
        <row r="42">
          <cell r="B42">
            <v>32</v>
          </cell>
          <cell r="T42">
            <v>32</v>
          </cell>
          <cell r="AG42">
            <v>32</v>
          </cell>
          <cell r="AT42">
            <v>32</v>
          </cell>
        </row>
        <row r="43">
          <cell r="B43">
            <v>33</v>
          </cell>
          <cell r="T43">
            <v>33</v>
          </cell>
          <cell r="AG43">
            <v>33</v>
          </cell>
          <cell r="AT43">
            <v>33</v>
          </cell>
        </row>
        <row r="44">
          <cell r="B44">
            <v>34</v>
          </cell>
          <cell r="T44">
            <v>34</v>
          </cell>
          <cell r="AG44">
            <v>34</v>
          </cell>
          <cell r="AT44">
            <v>34</v>
          </cell>
        </row>
        <row r="45">
          <cell r="B45">
            <v>35</v>
          </cell>
          <cell r="T45">
            <v>35</v>
          </cell>
          <cell r="AG45">
            <v>35</v>
          </cell>
          <cell r="AT45">
            <v>35</v>
          </cell>
        </row>
        <row r="46">
          <cell r="B46">
            <v>36</v>
          </cell>
          <cell r="T46">
            <v>36</v>
          </cell>
          <cell r="AG46">
            <v>36</v>
          </cell>
          <cell r="AT46">
            <v>36</v>
          </cell>
        </row>
        <row r="47">
          <cell r="B47">
            <v>37</v>
          </cell>
          <cell r="T47">
            <v>37</v>
          </cell>
          <cell r="AG47">
            <v>37</v>
          </cell>
          <cell r="AT47">
            <v>37</v>
          </cell>
        </row>
        <row r="48">
          <cell r="B48">
            <v>38</v>
          </cell>
          <cell r="T48">
            <v>38</v>
          </cell>
          <cell r="AG48">
            <v>38</v>
          </cell>
          <cell r="AT48">
            <v>38</v>
          </cell>
        </row>
        <row r="49">
          <cell r="B49">
            <v>39</v>
          </cell>
          <cell r="T49">
            <v>39</v>
          </cell>
          <cell r="AG49">
            <v>39</v>
          </cell>
          <cell r="AT49">
            <v>39</v>
          </cell>
        </row>
        <row r="50">
          <cell r="B50">
            <v>40</v>
          </cell>
          <cell r="T50">
            <v>40</v>
          </cell>
          <cell r="AG50">
            <v>40</v>
          </cell>
          <cell r="AT50">
            <v>40</v>
          </cell>
        </row>
      </sheetData>
      <sheetData sheetId="1"/>
      <sheetData sheetId="2">
        <row r="11">
          <cell r="B11">
            <v>1</v>
          </cell>
          <cell r="C11">
            <v>6</v>
          </cell>
          <cell r="D11">
            <v>420</v>
          </cell>
          <cell r="E11">
            <v>700</v>
          </cell>
          <cell r="G11">
            <v>1</v>
          </cell>
          <cell r="H11">
            <v>8</v>
          </cell>
          <cell r="I11">
            <v>867</v>
          </cell>
          <cell r="J11">
            <v>1427</v>
          </cell>
          <cell r="L11">
            <v>1</v>
          </cell>
          <cell r="M11">
            <v>8</v>
          </cell>
          <cell r="N11">
            <v>1334</v>
          </cell>
          <cell r="O11">
            <v>2214</v>
          </cell>
          <cell r="Q11">
            <v>1</v>
          </cell>
          <cell r="R11">
            <v>8</v>
          </cell>
          <cell r="S11">
            <v>1799</v>
          </cell>
          <cell r="T11">
            <v>2959</v>
          </cell>
          <cell r="V11">
            <v>1</v>
          </cell>
          <cell r="W11">
            <v>4</v>
          </cell>
          <cell r="X11">
            <v>2262</v>
          </cell>
          <cell r="Y11">
            <v>3742</v>
          </cell>
          <cell r="AA11">
            <v>1</v>
          </cell>
          <cell r="AB11" t="str">
            <v/>
          </cell>
          <cell r="AC11" t="str">
            <v/>
          </cell>
          <cell r="AD11" t="str">
            <v/>
          </cell>
          <cell r="AF11">
            <v>1</v>
          </cell>
          <cell r="AG11" t="str">
            <v/>
          </cell>
          <cell r="AH11" t="str">
            <v/>
          </cell>
          <cell r="AI11" t="str">
            <v/>
          </cell>
          <cell r="AK11">
            <v>1</v>
          </cell>
          <cell r="AL11" t="str">
            <v/>
          </cell>
          <cell r="AM11" t="str">
            <v/>
          </cell>
          <cell r="AN11" t="str">
            <v/>
          </cell>
          <cell r="AP11">
            <v>1</v>
          </cell>
          <cell r="AQ11">
            <v>7</v>
          </cell>
          <cell r="AR11">
            <v>450</v>
          </cell>
          <cell r="AS11">
            <v>7</v>
          </cell>
          <cell r="AT11">
            <v>919</v>
          </cell>
          <cell r="AU11">
            <v>8</v>
          </cell>
          <cell r="AV11">
            <v>1433</v>
          </cell>
          <cell r="AW11">
            <v>8</v>
          </cell>
          <cell r="AX11">
            <v>1978</v>
          </cell>
          <cell r="AY11">
            <v>8</v>
          </cell>
          <cell r="AZ11">
            <v>2492</v>
          </cell>
        </row>
        <row r="12">
          <cell r="B12">
            <v>2</v>
          </cell>
          <cell r="C12">
            <v>11</v>
          </cell>
          <cell r="D12">
            <v>427</v>
          </cell>
          <cell r="E12">
            <v>707</v>
          </cell>
          <cell r="G12">
            <v>2</v>
          </cell>
          <cell r="H12">
            <v>4</v>
          </cell>
          <cell r="I12">
            <v>871</v>
          </cell>
          <cell r="J12">
            <v>1431</v>
          </cell>
          <cell r="L12">
            <v>2</v>
          </cell>
          <cell r="M12">
            <v>11</v>
          </cell>
          <cell r="N12">
            <v>1337</v>
          </cell>
          <cell r="O12">
            <v>2217</v>
          </cell>
          <cell r="Q12">
            <v>2</v>
          </cell>
          <cell r="R12">
            <v>2</v>
          </cell>
          <cell r="S12">
            <v>1806</v>
          </cell>
          <cell r="T12">
            <v>3006</v>
          </cell>
          <cell r="V12">
            <v>2</v>
          </cell>
          <cell r="W12">
            <v>6</v>
          </cell>
          <cell r="X12">
            <v>2270</v>
          </cell>
          <cell r="Y12">
            <v>3750</v>
          </cell>
          <cell r="AA12">
            <v>2</v>
          </cell>
          <cell r="AB12" t="str">
            <v/>
          </cell>
          <cell r="AC12" t="str">
            <v/>
          </cell>
          <cell r="AD12" t="str">
            <v/>
          </cell>
          <cell r="AF12">
            <v>2</v>
          </cell>
          <cell r="AG12" t="str">
            <v/>
          </cell>
          <cell r="AH12" t="str">
            <v/>
          </cell>
          <cell r="AI12" t="str">
            <v/>
          </cell>
          <cell r="AK12">
            <v>2</v>
          </cell>
          <cell r="AL12" t="str">
            <v/>
          </cell>
          <cell r="AM12" t="str">
            <v/>
          </cell>
          <cell r="AN12" t="str">
            <v/>
          </cell>
          <cell r="AP12">
            <v>2</v>
          </cell>
          <cell r="AQ12">
            <v>6</v>
          </cell>
          <cell r="AR12">
            <v>449</v>
          </cell>
          <cell r="AS12">
            <v>6</v>
          </cell>
          <cell r="AT12">
            <v>894</v>
          </cell>
          <cell r="AU12">
            <v>4</v>
          </cell>
          <cell r="AV12">
            <v>1356</v>
          </cell>
          <cell r="AW12">
            <v>2</v>
          </cell>
          <cell r="AX12">
            <v>1806</v>
          </cell>
          <cell r="AY12">
            <v>3</v>
          </cell>
          <cell r="AZ12">
            <v>2306</v>
          </cell>
        </row>
        <row r="13">
          <cell r="B13">
            <v>3</v>
          </cell>
          <cell r="C13">
            <v>5</v>
          </cell>
          <cell r="D13">
            <v>432</v>
          </cell>
          <cell r="E13">
            <v>712</v>
          </cell>
          <cell r="G13">
            <v>3</v>
          </cell>
          <cell r="H13">
            <v>11</v>
          </cell>
          <cell r="I13">
            <v>875</v>
          </cell>
          <cell r="J13">
            <v>1435</v>
          </cell>
          <cell r="L13">
            <v>3</v>
          </cell>
          <cell r="M13">
            <v>4</v>
          </cell>
          <cell r="N13">
            <v>1341</v>
          </cell>
          <cell r="O13">
            <v>2221</v>
          </cell>
          <cell r="Q13">
            <v>3</v>
          </cell>
          <cell r="R13">
            <v>4</v>
          </cell>
          <cell r="S13">
            <v>1823</v>
          </cell>
          <cell r="T13">
            <v>3023</v>
          </cell>
          <cell r="V13">
            <v>3</v>
          </cell>
          <cell r="W13">
            <v>2</v>
          </cell>
          <cell r="X13">
            <v>2306</v>
          </cell>
          <cell r="Y13">
            <v>3826</v>
          </cell>
          <cell r="AA13">
            <v>3</v>
          </cell>
          <cell r="AB13" t="str">
            <v/>
          </cell>
          <cell r="AC13" t="str">
            <v/>
          </cell>
          <cell r="AD13" t="str">
            <v/>
          </cell>
          <cell r="AF13">
            <v>3</v>
          </cell>
          <cell r="AG13" t="str">
            <v/>
          </cell>
          <cell r="AH13" t="str">
            <v/>
          </cell>
          <cell r="AI13" t="str">
            <v/>
          </cell>
          <cell r="AK13">
            <v>3</v>
          </cell>
          <cell r="AL13" t="str">
            <v/>
          </cell>
          <cell r="AM13" t="str">
            <v/>
          </cell>
          <cell r="AN13" t="str">
            <v/>
          </cell>
          <cell r="AP13">
            <v>3</v>
          </cell>
          <cell r="AQ13">
            <v>12</v>
          </cell>
          <cell r="AR13">
            <v>3600</v>
          </cell>
          <cell r="AS13">
            <v>12</v>
          </cell>
          <cell r="AT13">
            <v>7200</v>
          </cell>
          <cell r="AU13">
            <v>12</v>
          </cell>
          <cell r="AV13">
            <v>10800</v>
          </cell>
          <cell r="AW13">
            <v>12</v>
          </cell>
          <cell r="AX13">
            <v>14400</v>
          </cell>
          <cell r="AY13">
            <v>12</v>
          </cell>
          <cell r="AZ13">
            <v>18000</v>
          </cell>
        </row>
        <row r="14">
          <cell r="B14">
            <v>4</v>
          </cell>
          <cell r="C14">
            <v>4</v>
          </cell>
          <cell r="D14">
            <v>441</v>
          </cell>
          <cell r="E14">
            <v>721</v>
          </cell>
          <cell r="G14">
            <v>4</v>
          </cell>
          <cell r="H14">
            <v>6</v>
          </cell>
          <cell r="I14">
            <v>885</v>
          </cell>
          <cell r="J14">
            <v>1445</v>
          </cell>
          <cell r="L14">
            <v>4</v>
          </cell>
          <cell r="M14">
            <v>2</v>
          </cell>
          <cell r="N14">
            <v>1356</v>
          </cell>
          <cell r="O14">
            <v>2236</v>
          </cell>
          <cell r="Q14">
            <v>4</v>
          </cell>
          <cell r="R14">
            <v>11</v>
          </cell>
          <cell r="S14">
            <v>1844</v>
          </cell>
          <cell r="T14">
            <v>3044</v>
          </cell>
          <cell r="V14">
            <v>4</v>
          </cell>
          <cell r="W14">
            <v>8</v>
          </cell>
          <cell r="X14">
            <v>2308</v>
          </cell>
          <cell r="Y14">
            <v>3828</v>
          </cell>
          <cell r="AA14">
            <v>4</v>
          </cell>
          <cell r="AB14" t="str">
            <v/>
          </cell>
          <cell r="AC14" t="str">
            <v/>
          </cell>
          <cell r="AD14" t="str">
            <v/>
          </cell>
          <cell r="AF14">
            <v>4</v>
          </cell>
          <cell r="AG14" t="str">
            <v/>
          </cell>
          <cell r="AH14" t="str">
            <v/>
          </cell>
          <cell r="AI14" t="str">
            <v/>
          </cell>
          <cell r="AK14">
            <v>4</v>
          </cell>
          <cell r="AL14" t="str">
            <v/>
          </cell>
          <cell r="AM14" t="str">
            <v/>
          </cell>
          <cell r="AN14" t="str">
            <v/>
          </cell>
          <cell r="AP14">
            <v>4</v>
          </cell>
          <cell r="AQ14">
            <v>4</v>
          </cell>
          <cell r="AR14">
            <v>441</v>
          </cell>
          <cell r="AS14">
            <v>2</v>
          </cell>
          <cell r="AT14">
            <v>871</v>
          </cell>
          <cell r="AU14">
            <v>3</v>
          </cell>
          <cell r="AV14">
            <v>1341</v>
          </cell>
          <cell r="AW14">
            <v>3</v>
          </cell>
          <cell r="AX14">
            <v>1823</v>
          </cell>
          <cell r="AY14">
            <v>1</v>
          </cell>
          <cell r="AZ14">
            <v>2262</v>
          </cell>
        </row>
        <row r="15">
          <cell r="B15">
            <v>5</v>
          </cell>
          <cell r="C15">
            <v>8</v>
          </cell>
          <cell r="D15">
            <v>445</v>
          </cell>
          <cell r="E15">
            <v>725</v>
          </cell>
          <cell r="G15">
            <v>5</v>
          </cell>
          <cell r="H15">
            <v>5</v>
          </cell>
          <cell r="I15">
            <v>890</v>
          </cell>
          <cell r="J15">
            <v>1450</v>
          </cell>
          <cell r="L15">
            <v>5</v>
          </cell>
          <cell r="M15">
            <v>6</v>
          </cell>
          <cell r="N15">
            <v>1365</v>
          </cell>
          <cell r="O15">
            <v>2245</v>
          </cell>
          <cell r="Q15">
            <v>5</v>
          </cell>
          <cell r="R15">
            <v>6</v>
          </cell>
          <cell r="S15">
            <v>1847</v>
          </cell>
          <cell r="T15">
            <v>3047</v>
          </cell>
          <cell r="V15">
            <v>5</v>
          </cell>
          <cell r="W15">
            <v>11</v>
          </cell>
          <cell r="X15">
            <v>2362</v>
          </cell>
          <cell r="Y15">
            <v>3922</v>
          </cell>
          <cell r="AA15">
            <v>5</v>
          </cell>
          <cell r="AB15" t="str">
            <v/>
          </cell>
          <cell r="AC15" t="str">
            <v/>
          </cell>
          <cell r="AD15" t="str">
            <v/>
          </cell>
          <cell r="AF15">
            <v>5</v>
          </cell>
          <cell r="AG15" t="str">
            <v/>
          </cell>
          <cell r="AH15" t="str">
            <v/>
          </cell>
          <cell r="AI15" t="str">
            <v/>
          </cell>
          <cell r="AK15">
            <v>5</v>
          </cell>
          <cell r="AL15" t="str">
            <v/>
          </cell>
          <cell r="AM15" t="str">
            <v/>
          </cell>
          <cell r="AN15" t="str">
            <v/>
          </cell>
          <cell r="AP15">
            <v>5</v>
          </cell>
          <cell r="AQ15">
            <v>3</v>
          </cell>
          <cell r="AR15">
            <v>432</v>
          </cell>
          <cell r="AS15">
            <v>5</v>
          </cell>
          <cell r="AT15">
            <v>890</v>
          </cell>
          <cell r="AU15">
            <v>6</v>
          </cell>
          <cell r="AV15">
            <v>1376</v>
          </cell>
          <cell r="AW15">
            <v>6</v>
          </cell>
          <cell r="AX15">
            <v>1882</v>
          </cell>
          <cell r="AY15">
            <v>6</v>
          </cell>
          <cell r="AZ15">
            <v>2379</v>
          </cell>
        </row>
        <row r="16">
          <cell r="B16">
            <v>6</v>
          </cell>
          <cell r="C16">
            <v>2</v>
          </cell>
          <cell r="D16">
            <v>449</v>
          </cell>
          <cell r="E16">
            <v>729</v>
          </cell>
          <cell r="G16">
            <v>6</v>
          </cell>
          <cell r="H16">
            <v>2</v>
          </cell>
          <cell r="I16">
            <v>894</v>
          </cell>
          <cell r="J16">
            <v>1454</v>
          </cell>
          <cell r="L16">
            <v>6</v>
          </cell>
          <cell r="M16">
            <v>5</v>
          </cell>
          <cell r="N16">
            <v>1376</v>
          </cell>
          <cell r="O16">
            <v>2256</v>
          </cell>
          <cell r="Q16">
            <v>6</v>
          </cell>
          <cell r="R16">
            <v>5</v>
          </cell>
          <cell r="S16">
            <v>1882</v>
          </cell>
          <cell r="T16">
            <v>3122</v>
          </cell>
          <cell r="V16">
            <v>6</v>
          </cell>
          <cell r="W16">
            <v>5</v>
          </cell>
          <cell r="X16">
            <v>2379</v>
          </cell>
          <cell r="Y16">
            <v>3939</v>
          </cell>
          <cell r="AA16">
            <v>6</v>
          </cell>
          <cell r="AB16" t="str">
            <v/>
          </cell>
          <cell r="AC16" t="str">
            <v/>
          </cell>
          <cell r="AD16" t="str">
            <v/>
          </cell>
          <cell r="AF16">
            <v>6</v>
          </cell>
          <cell r="AG16" t="str">
            <v/>
          </cell>
          <cell r="AH16" t="str">
            <v/>
          </cell>
          <cell r="AI16" t="str">
            <v/>
          </cell>
          <cell r="AK16">
            <v>6</v>
          </cell>
          <cell r="AL16" t="str">
            <v/>
          </cell>
          <cell r="AM16" t="str">
            <v/>
          </cell>
          <cell r="AN16" t="str">
            <v/>
          </cell>
          <cell r="AP16">
            <v>6</v>
          </cell>
          <cell r="AQ16">
            <v>1</v>
          </cell>
          <cell r="AR16">
            <v>420</v>
          </cell>
          <cell r="AS16">
            <v>4</v>
          </cell>
          <cell r="AT16">
            <v>885</v>
          </cell>
          <cell r="AU16">
            <v>5</v>
          </cell>
          <cell r="AV16">
            <v>1365</v>
          </cell>
          <cell r="AW16">
            <v>5</v>
          </cell>
          <cell r="AX16">
            <v>1847</v>
          </cell>
          <cell r="AY16">
            <v>2</v>
          </cell>
          <cell r="AZ16">
            <v>2270</v>
          </cell>
        </row>
        <row r="17">
          <cell r="B17">
            <v>7</v>
          </cell>
          <cell r="C17">
            <v>1</v>
          </cell>
          <cell r="D17">
            <v>450</v>
          </cell>
          <cell r="E17">
            <v>730</v>
          </cell>
          <cell r="G17">
            <v>7</v>
          </cell>
          <cell r="H17">
            <v>1</v>
          </cell>
          <cell r="I17">
            <v>919</v>
          </cell>
          <cell r="J17">
            <v>1519</v>
          </cell>
          <cell r="L17">
            <v>7</v>
          </cell>
          <cell r="M17">
            <v>10</v>
          </cell>
          <cell r="N17">
            <v>1411</v>
          </cell>
          <cell r="O17">
            <v>2331</v>
          </cell>
          <cell r="Q17">
            <v>7</v>
          </cell>
          <cell r="R17">
            <v>10</v>
          </cell>
          <cell r="S17">
            <v>1936</v>
          </cell>
          <cell r="T17">
            <v>3216</v>
          </cell>
          <cell r="V17">
            <v>7</v>
          </cell>
          <cell r="W17">
            <v>10</v>
          </cell>
          <cell r="X17">
            <v>2457</v>
          </cell>
          <cell r="Y17">
            <v>4057</v>
          </cell>
          <cell r="AA17">
            <v>7</v>
          </cell>
          <cell r="AB17" t="str">
            <v/>
          </cell>
          <cell r="AC17" t="str">
            <v/>
          </cell>
          <cell r="AD17" t="str">
            <v/>
          </cell>
          <cell r="AF17">
            <v>7</v>
          </cell>
          <cell r="AG17" t="str">
            <v/>
          </cell>
          <cell r="AH17" t="str">
            <v/>
          </cell>
          <cell r="AI17" t="str">
            <v/>
          </cell>
          <cell r="AK17">
            <v>7</v>
          </cell>
          <cell r="AL17" t="str">
            <v/>
          </cell>
          <cell r="AM17" t="str">
            <v/>
          </cell>
          <cell r="AN17" t="str">
            <v/>
          </cell>
          <cell r="AP17">
            <v>7</v>
          </cell>
          <cell r="AQ17">
            <v>11</v>
          </cell>
          <cell r="AR17">
            <v>509</v>
          </cell>
          <cell r="AS17">
            <v>10</v>
          </cell>
          <cell r="AT17">
            <v>1014</v>
          </cell>
          <cell r="AU17">
            <v>10</v>
          </cell>
          <cell r="AV17">
            <v>1531</v>
          </cell>
          <cell r="AW17">
            <v>9</v>
          </cell>
          <cell r="AX17">
            <v>2049</v>
          </cell>
          <cell r="AY17">
            <v>10</v>
          </cell>
          <cell r="AZ17">
            <v>2549</v>
          </cell>
        </row>
        <row r="18">
          <cell r="B18">
            <v>8</v>
          </cell>
          <cell r="C18">
            <v>12</v>
          </cell>
          <cell r="D18">
            <v>457</v>
          </cell>
          <cell r="E18">
            <v>737</v>
          </cell>
          <cell r="G18">
            <v>8</v>
          </cell>
          <cell r="H18">
            <v>10</v>
          </cell>
          <cell r="I18">
            <v>934</v>
          </cell>
          <cell r="J18">
            <v>1534</v>
          </cell>
          <cell r="L18">
            <v>8</v>
          </cell>
          <cell r="M18">
            <v>1</v>
          </cell>
          <cell r="N18">
            <v>1433</v>
          </cell>
          <cell r="O18">
            <v>2353</v>
          </cell>
          <cell r="Q18">
            <v>8</v>
          </cell>
          <cell r="R18">
            <v>1</v>
          </cell>
          <cell r="S18">
            <v>1978</v>
          </cell>
          <cell r="T18">
            <v>3258</v>
          </cell>
          <cell r="V18">
            <v>8</v>
          </cell>
          <cell r="W18">
            <v>1</v>
          </cell>
          <cell r="X18">
            <v>2492</v>
          </cell>
          <cell r="Y18">
            <v>4132</v>
          </cell>
          <cell r="AA18">
            <v>8</v>
          </cell>
          <cell r="AB18" t="str">
            <v/>
          </cell>
          <cell r="AC18" t="str">
            <v/>
          </cell>
          <cell r="AD18" t="str">
            <v/>
          </cell>
          <cell r="AF18">
            <v>8</v>
          </cell>
          <cell r="AG18" t="str">
            <v/>
          </cell>
          <cell r="AH18" t="str">
            <v/>
          </cell>
          <cell r="AI18" t="str">
            <v/>
          </cell>
          <cell r="AK18">
            <v>8</v>
          </cell>
          <cell r="AL18" t="str">
            <v/>
          </cell>
          <cell r="AM18" t="str">
            <v/>
          </cell>
          <cell r="AN18" t="str">
            <v/>
          </cell>
          <cell r="AP18">
            <v>8</v>
          </cell>
          <cell r="AQ18">
            <v>5</v>
          </cell>
          <cell r="AR18">
            <v>445</v>
          </cell>
          <cell r="AS18">
            <v>1</v>
          </cell>
          <cell r="AT18">
            <v>867</v>
          </cell>
          <cell r="AU18">
            <v>1</v>
          </cell>
          <cell r="AV18">
            <v>1334</v>
          </cell>
          <cell r="AW18">
            <v>1</v>
          </cell>
          <cell r="AX18">
            <v>1799</v>
          </cell>
          <cell r="AY18">
            <v>4</v>
          </cell>
          <cell r="AZ18">
            <v>2308</v>
          </cell>
        </row>
        <row r="19">
          <cell r="B19">
            <v>9</v>
          </cell>
          <cell r="C19">
            <v>10</v>
          </cell>
          <cell r="D19">
            <v>467</v>
          </cell>
          <cell r="E19">
            <v>747</v>
          </cell>
          <cell r="G19">
            <v>9</v>
          </cell>
          <cell r="H19">
            <v>12</v>
          </cell>
          <cell r="I19">
            <v>1012</v>
          </cell>
          <cell r="J19">
            <v>1652</v>
          </cell>
          <cell r="L19">
            <v>9</v>
          </cell>
          <cell r="M19">
            <v>12</v>
          </cell>
          <cell r="N19">
            <v>1525</v>
          </cell>
          <cell r="O19">
            <v>2525</v>
          </cell>
          <cell r="Q19">
            <v>9</v>
          </cell>
          <cell r="R19">
            <v>7</v>
          </cell>
          <cell r="S19">
            <v>2049</v>
          </cell>
          <cell r="T19">
            <v>3409</v>
          </cell>
          <cell r="V19">
            <v>9</v>
          </cell>
          <cell r="W19">
            <v>12</v>
          </cell>
          <cell r="X19">
            <v>2522</v>
          </cell>
          <cell r="Y19">
            <v>4202</v>
          </cell>
          <cell r="AA19">
            <v>9</v>
          </cell>
          <cell r="AB19" t="str">
            <v/>
          </cell>
          <cell r="AC19" t="str">
            <v/>
          </cell>
          <cell r="AD19" t="str">
            <v/>
          </cell>
          <cell r="AF19">
            <v>9</v>
          </cell>
          <cell r="AG19" t="str">
            <v/>
          </cell>
          <cell r="AH19" t="str">
            <v/>
          </cell>
          <cell r="AI19" t="str">
            <v/>
          </cell>
          <cell r="AK19">
            <v>9</v>
          </cell>
          <cell r="AL19" t="str">
            <v/>
          </cell>
          <cell r="AM19" t="str">
            <v/>
          </cell>
          <cell r="AN19" t="str">
            <v/>
          </cell>
          <cell r="AP19">
            <v>9</v>
          </cell>
          <cell r="AQ19">
            <v>10</v>
          </cell>
          <cell r="AR19">
            <v>498</v>
          </cell>
          <cell r="AS19">
            <v>11</v>
          </cell>
          <cell r="AT19">
            <v>1048</v>
          </cell>
          <cell r="AU19">
            <v>11</v>
          </cell>
          <cell r="AV19">
            <v>1608</v>
          </cell>
          <cell r="AW19">
            <v>11</v>
          </cell>
          <cell r="AX19">
            <v>2272</v>
          </cell>
          <cell r="AY19">
            <v>11</v>
          </cell>
          <cell r="AZ19">
            <v>2824</v>
          </cell>
        </row>
        <row r="20">
          <cell r="B20">
            <v>10</v>
          </cell>
          <cell r="C20">
            <v>9</v>
          </cell>
          <cell r="D20">
            <v>498</v>
          </cell>
          <cell r="E20">
            <v>818</v>
          </cell>
          <cell r="G20">
            <v>10</v>
          </cell>
          <cell r="H20">
            <v>7</v>
          </cell>
          <cell r="I20">
            <v>1014</v>
          </cell>
          <cell r="J20">
            <v>1654</v>
          </cell>
          <cell r="L20">
            <v>10</v>
          </cell>
          <cell r="M20">
            <v>7</v>
          </cell>
          <cell r="N20">
            <v>1531</v>
          </cell>
          <cell r="O20">
            <v>2531</v>
          </cell>
          <cell r="Q20">
            <v>10</v>
          </cell>
          <cell r="R20">
            <v>12</v>
          </cell>
          <cell r="S20">
            <v>2066</v>
          </cell>
          <cell r="T20">
            <v>3426</v>
          </cell>
          <cell r="V20">
            <v>10</v>
          </cell>
          <cell r="W20">
            <v>7</v>
          </cell>
          <cell r="X20">
            <v>2549</v>
          </cell>
          <cell r="Y20">
            <v>4229</v>
          </cell>
          <cell r="AA20">
            <v>10</v>
          </cell>
          <cell r="AB20" t="str">
            <v/>
          </cell>
          <cell r="AC20" t="str">
            <v/>
          </cell>
          <cell r="AD20" t="str">
            <v/>
          </cell>
          <cell r="AF20">
            <v>10</v>
          </cell>
          <cell r="AG20" t="str">
            <v/>
          </cell>
          <cell r="AH20" t="str">
            <v/>
          </cell>
          <cell r="AI20" t="str">
            <v/>
          </cell>
          <cell r="AK20">
            <v>10</v>
          </cell>
          <cell r="AL20" t="str">
            <v/>
          </cell>
          <cell r="AM20" t="str">
            <v/>
          </cell>
          <cell r="AN20" t="str">
            <v/>
          </cell>
          <cell r="AP20">
            <v>10</v>
          </cell>
          <cell r="AQ20">
            <v>9</v>
          </cell>
          <cell r="AR20">
            <v>467</v>
          </cell>
          <cell r="AS20">
            <v>8</v>
          </cell>
          <cell r="AT20">
            <v>934</v>
          </cell>
          <cell r="AU20">
            <v>7</v>
          </cell>
          <cell r="AV20">
            <v>1411</v>
          </cell>
          <cell r="AW20">
            <v>7</v>
          </cell>
          <cell r="AX20">
            <v>1936</v>
          </cell>
          <cell r="AY20">
            <v>7</v>
          </cell>
          <cell r="AZ20">
            <v>2457</v>
          </cell>
        </row>
        <row r="21">
          <cell r="B21">
            <v>11</v>
          </cell>
          <cell r="C21">
            <v>7</v>
          </cell>
          <cell r="D21">
            <v>509</v>
          </cell>
          <cell r="E21">
            <v>829</v>
          </cell>
          <cell r="G21">
            <v>11</v>
          </cell>
          <cell r="H21">
            <v>9</v>
          </cell>
          <cell r="I21">
            <v>1048</v>
          </cell>
          <cell r="J21">
            <v>1728</v>
          </cell>
          <cell r="L21">
            <v>11</v>
          </cell>
          <cell r="M21">
            <v>9</v>
          </cell>
          <cell r="N21">
            <v>1608</v>
          </cell>
          <cell r="O21">
            <v>2648</v>
          </cell>
          <cell r="Q21">
            <v>11</v>
          </cell>
          <cell r="R21">
            <v>9</v>
          </cell>
          <cell r="S21">
            <v>2272</v>
          </cell>
          <cell r="T21">
            <v>3752</v>
          </cell>
          <cell r="V21">
            <v>11</v>
          </cell>
          <cell r="W21">
            <v>9</v>
          </cell>
          <cell r="X21">
            <v>2824</v>
          </cell>
          <cell r="Y21">
            <v>4704</v>
          </cell>
          <cell r="AA21">
            <v>11</v>
          </cell>
          <cell r="AB21" t="str">
            <v/>
          </cell>
          <cell r="AC21" t="str">
            <v/>
          </cell>
          <cell r="AD21" t="str">
            <v/>
          </cell>
          <cell r="AF21">
            <v>11</v>
          </cell>
          <cell r="AG21" t="str">
            <v/>
          </cell>
          <cell r="AH21" t="str">
            <v/>
          </cell>
          <cell r="AI21" t="str">
            <v/>
          </cell>
          <cell r="AK21">
            <v>11</v>
          </cell>
          <cell r="AL21" t="str">
            <v/>
          </cell>
          <cell r="AM21" t="str">
            <v/>
          </cell>
          <cell r="AN21" t="str">
            <v/>
          </cell>
          <cell r="AP21">
            <v>11</v>
          </cell>
          <cell r="AQ21">
            <v>2</v>
          </cell>
          <cell r="AR21">
            <v>427</v>
          </cell>
          <cell r="AS21">
            <v>3</v>
          </cell>
          <cell r="AT21">
            <v>875</v>
          </cell>
          <cell r="AU21">
            <v>2</v>
          </cell>
          <cell r="AV21">
            <v>1337</v>
          </cell>
          <cell r="AW21">
            <v>4</v>
          </cell>
          <cell r="AX21">
            <v>1844</v>
          </cell>
          <cell r="AY21">
            <v>5</v>
          </cell>
          <cell r="AZ21">
            <v>2362</v>
          </cell>
        </row>
        <row r="22">
          <cell r="B22">
            <v>12</v>
          </cell>
          <cell r="C22">
            <v>3</v>
          </cell>
          <cell r="D22">
            <v>3600</v>
          </cell>
          <cell r="E22">
            <v>10000</v>
          </cell>
          <cell r="G22">
            <v>12</v>
          </cell>
          <cell r="H22">
            <v>3</v>
          </cell>
          <cell r="I22">
            <v>7200</v>
          </cell>
          <cell r="J22">
            <v>20000</v>
          </cell>
          <cell r="L22">
            <v>12</v>
          </cell>
          <cell r="M22">
            <v>3</v>
          </cell>
          <cell r="N22">
            <v>10800</v>
          </cell>
          <cell r="O22">
            <v>30000</v>
          </cell>
          <cell r="Q22">
            <v>12</v>
          </cell>
          <cell r="R22">
            <v>3</v>
          </cell>
          <cell r="S22">
            <v>14400</v>
          </cell>
          <cell r="T22">
            <v>40000</v>
          </cell>
          <cell r="V22">
            <v>12</v>
          </cell>
          <cell r="W22">
            <v>3</v>
          </cell>
          <cell r="X22">
            <v>18000</v>
          </cell>
          <cell r="Y22">
            <v>50000</v>
          </cell>
          <cell r="AA22">
            <v>12</v>
          </cell>
          <cell r="AB22" t="str">
            <v/>
          </cell>
          <cell r="AC22" t="str">
            <v/>
          </cell>
          <cell r="AD22" t="str">
            <v/>
          </cell>
          <cell r="AF22">
            <v>12</v>
          </cell>
          <cell r="AG22" t="str">
            <v/>
          </cell>
          <cell r="AH22" t="str">
            <v/>
          </cell>
          <cell r="AI22" t="str">
            <v/>
          </cell>
          <cell r="AK22">
            <v>12</v>
          </cell>
          <cell r="AL22" t="str">
            <v/>
          </cell>
          <cell r="AM22" t="str">
            <v/>
          </cell>
          <cell r="AN22" t="str">
            <v/>
          </cell>
          <cell r="AP22">
            <v>12</v>
          </cell>
          <cell r="AQ22">
            <v>8</v>
          </cell>
          <cell r="AR22">
            <v>457</v>
          </cell>
          <cell r="AS22">
            <v>9</v>
          </cell>
          <cell r="AT22">
            <v>1012</v>
          </cell>
          <cell r="AU22">
            <v>9</v>
          </cell>
          <cell r="AV22">
            <v>1525</v>
          </cell>
          <cell r="AW22">
            <v>10</v>
          </cell>
          <cell r="AX22">
            <v>2066</v>
          </cell>
          <cell r="AY22">
            <v>9</v>
          </cell>
          <cell r="AZ22">
            <v>2522</v>
          </cell>
        </row>
        <row r="23">
          <cell r="B23">
            <v>13</v>
          </cell>
          <cell r="C23" t="str">
            <v/>
          </cell>
          <cell r="D23" t="str">
            <v/>
          </cell>
          <cell r="E23" t="str">
            <v/>
          </cell>
          <cell r="G23">
            <v>13</v>
          </cell>
          <cell r="H23" t="str">
            <v/>
          </cell>
          <cell r="I23" t="str">
            <v/>
          </cell>
          <cell r="J23" t="str">
            <v/>
          </cell>
          <cell r="L23">
            <v>13</v>
          </cell>
          <cell r="M23" t="str">
            <v/>
          </cell>
          <cell r="N23" t="str">
            <v/>
          </cell>
          <cell r="O23" t="str">
            <v/>
          </cell>
          <cell r="Q23">
            <v>13</v>
          </cell>
          <cell r="R23" t="str">
            <v/>
          </cell>
          <cell r="S23" t="str">
            <v/>
          </cell>
          <cell r="T23" t="str">
            <v/>
          </cell>
          <cell r="V23">
            <v>13</v>
          </cell>
          <cell r="W23" t="str">
            <v/>
          </cell>
          <cell r="X23" t="str">
            <v/>
          </cell>
          <cell r="Y23" t="str">
            <v/>
          </cell>
          <cell r="AA23">
            <v>13</v>
          </cell>
          <cell r="AB23" t="str">
            <v/>
          </cell>
          <cell r="AC23" t="str">
            <v/>
          </cell>
          <cell r="AD23" t="str">
            <v/>
          </cell>
          <cell r="AF23">
            <v>13</v>
          </cell>
          <cell r="AG23" t="str">
            <v/>
          </cell>
          <cell r="AH23" t="str">
            <v/>
          </cell>
          <cell r="AI23" t="str">
            <v/>
          </cell>
          <cell r="AK23">
            <v>13</v>
          </cell>
          <cell r="AL23" t="str">
            <v/>
          </cell>
          <cell r="AM23" t="str">
            <v/>
          </cell>
          <cell r="AN23" t="str">
            <v/>
          </cell>
          <cell r="AP23">
            <v>13</v>
          </cell>
          <cell r="AQ23" t="e">
            <v>#N/A</v>
          </cell>
          <cell r="AR23" t="str">
            <v/>
          </cell>
          <cell r="AS23" t="e">
            <v>#N/A</v>
          </cell>
          <cell r="AT23" t="str">
            <v/>
          </cell>
          <cell r="AU23" t="e">
            <v>#N/A</v>
          </cell>
          <cell r="AV23" t="str">
            <v/>
          </cell>
          <cell r="AW23" t="e">
            <v>#N/A</v>
          </cell>
          <cell r="AX23" t="str">
            <v/>
          </cell>
          <cell r="AY23" t="e">
            <v>#N/A</v>
          </cell>
          <cell r="AZ23" t="str">
            <v/>
          </cell>
        </row>
        <row r="24">
          <cell r="B24">
            <v>14</v>
          </cell>
          <cell r="C24" t="str">
            <v/>
          </cell>
          <cell r="D24" t="str">
            <v/>
          </cell>
          <cell r="E24" t="str">
            <v/>
          </cell>
          <cell r="G24">
            <v>14</v>
          </cell>
          <cell r="H24" t="str">
            <v/>
          </cell>
          <cell r="I24" t="str">
            <v/>
          </cell>
          <cell r="J24" t="str">
            <v/>
          </cell>
          <cell r="L24">
            <v>14</v>
          </cell>
          <cell r="M24" t="str">
            <v/>
          </cell>
          <cell r="N24" t="str">
            <v/>
          </cell>
          <cell r="O24" t="str">
            <v/>
          </cell>
          <cell r="Q24">
            <v>14</v>
          </cell>
          <cell r="R24" t="str">
            <v/>
          </cell>
          <cell r="S24" t="str">
            <v/>
          </cell>
          <cell r="T24" t="str">
            <v/>
          </cell>
          <cell r="V24">
            <v>14</v>
          </cell>
          <cell r="W24" t="str">
            <v/>
          </cell>
          <cell r="X24" t="str">
            <v/>
          </cell>
          <cell r="Y24" t="str">
            <v/>
          </cell>
          <cell r="AA24">
            <v>14</v>
          </cell>
          <cell r="AB24" t="str">
            <v/>
          </cell>
          <cell r="AC24" t="str">
            <v/>
          </cell>
          <cell r="AD24" t="str">
            <v/>
          </cell>
          <cell r="AF24">
            <v>14</v>
          </cell>
          <cell r="AG24" t="str">
            <v/>
          </cell>
          <cell r="AH24" t="str">
            <v/>
          </cell>
          <cell r="AI24" t="str">
            <v/>
          </cell>
          <cell r="AK24">
            <v>14</v>
          </cell>
          <cell r="AL24" t="str">
            <v/>
          </cell>
          <cell r="AM24" t="str">
            <v/>
          </cell>
          <cell r="AN24" t="str">
            <v/>
          </cell>
          <cell r="AP24">
            <v>14</v>
          </cell>
          <cell r="AQ24" t="e">
            <v>#N/A</v>
          </cell>
          <cell r="AR24" t="str">
            <v/>
          </cell>
          <cell r="AS24" t="e">
            <v>#N/A</v>
          </cell>
          <cell r="AT24" t="str">
            <v/>
          </cell>
          <cell r="AU24" t="e">
            <v>#N/A</v>
          </cell>
          <cell r="AV24" t="str">
            <v/>
          </cell>
          <cell r="AW24" t="e">
            <v>#N/A</v>
          </cell>
          <cell r="AX24" t="str">
            <v/>
          </cell>
          <cell r="AY24" t="e">
            <v>#N/A</v>
          </cell>
          <cell r="AZ24" t="str">
            <v/>
          </cell>
        </row>
        <row r="25">
          <cell r="B25">
            <v>15</v>
          </cell>
          <cell r="C25" t="str">
            <v/>
          </cell>
          <cell r="D25" t="str">
            <v/>
          </cell>
          <cell r="E25" t="str">
            <v/>
          </cell>
          <cell r="G25">
            <v>15</v>
          </cell>
          <cell r="H25" t="str">
            <v/>
          </cell>
          <cell r="I25" t="str">
            <v/>
          </cell>
          <cell r="J25" t="str">
            <v/>
          </cell>
          <cell r="L25">
            <v>15</v>
          </cell>
          <cell r="M25" t="str">
            <v/>
          </cell>
          <cell r="N25" t="str">
            <v/>
          </cell>
          <cell r="O25" t="str">
            <v/>
          </cell>
          <cell r="Q25">
            <v>15</v>
          </cell>
          <cell r="R25" t="str">
            <v/>
          </cell>
          <cell r="S25" t="str">
            <v/>
          </cell>
          <cell r="T25" t="str">
            <v/>
          </cell>
          <cell r="V25">
            <v>15</v>
          </cell>
          <cell r="W25" t="str">
            <v/>
          </cell>
          <cell r="X25" t="str">
            <v/>
          </cell>
          <cell r="Y25" t="str">
            <v/>
          </cell>
          <cell r="AA25">
            <v>15</v>
          </cell>
          <cell r="AB25" t="str">
            <v/>
          </cell>
          <cell r="AC25" t="str">
            <v/>
          </cell>
          <cell r="AD25" t="str">
            <v/>
          </cell>
          <cell r="AF25">
            <v>15</v>
          </cell>
          <cell r="AG25" t="str">
            <v/>
          </cell>
          <cell r="AH25" t="str">
            <v/>
          </cell>
          <cell r="AI25" t="str">
            <v/>
          </cell>
          <cell r="AK25">
            <v>15</v>
          </cell>
          <cell r="AL25" t="str">
            <v/>
          </cell>
          <cell r="AM25" t="str">
            <v/>
          </cell>
          <cell r="AN25" t="str">
            <v/>
          </cell>
          <cell r="AP25">
            <v>15</v>
          </cell>
          <cell r="AQ25" t="e">
            <v>#N/A</v>
          </cell>
          <cell r="AR25" t="str">
            <v/>
          </cell>
          <cell r="AS25" t="e">
            <v>#N/A</v>
          </cell>
          <cell r="AT25" t="str">
            <v/>
          </cell>
          <cell r="AU25" t="e">
            <v>#N/A</v>
          </cell>
          <cell r="AV25" t="str">
            <v/>
          </cell>
          <cell r="AW25" t="e">
            <v>#N/A</v>
          </cell>
          <cell r="AX25" t="str">
            <v/>
          </cell>
          <cell r="AY25" t="e">
            <v>#N/A</v>
          </cell>
          <cell r="AZ25" t="str">
            <v/>
          </cell>
        </row>
        <row r="26">
          <cell r="B26">
            <v>16</v>
          </cell>
          <cell r="C26" t="str">
            <v/>
          </cell>
          <cell r="D26" t="str">
            <v/>
          </cell>
          <cell r="E26" t="str">
            <v/>
          </cell>
          <cell r="G26">
            <v>16</v>
          </cell>
          <cell r="H26" t="str">
            <v/>
          </cell>
          <cell r="I26" t="str">
            <v/>
          </cell>
          <cell r="J26" t="str">
            <v/>
          </cell>
          <cell r="L26">
            <v>16</v>
          </cell>
          <cell r="M26" t="str">
            <v/>
          </cell>
          <cell r="N26" t="str">
            <v/>
          </cell>
          <cell r="O26" t="str">
            <v/>
          </cell>
          <cell r="Q26">
            <v>16</v>
          </cell>
          <cell r="R26" t="str">
            <v/>
          </cell>
          <cell r="S26" t="str">
            <v/>
          </cell>
          <cell r="T26" t="str">
            <v/>
          </cell>
          <cell r="V26">
            <v>16</v>
          </cell>
          <cell r="W26" t="str">
            <v/>
          </cell>
          <cell r="X26" t="str">
            <v/>
          </cell>
          <cell r="Y26" t="str">
            <v/>
          </cell>
          <cell r="AA26">
            <v>16</v>
          </cell>
          <cell r="AB26" t="str">
            <v/>
          </cell>
          <cell r="AC26" t="str">
            <v/>
          </cell>
          <cell r="AD26" t="str">
            <v/>
          </cell>
          <cell r="AF26">
            <v>16</v>
          </cell>
          <cell r="AG26" t="str">
            <v/>
          </cell>
          <cell r="AH26" t="str">
            <v/>
          </cell>
          <cell r="AI26" t="str">
            <v/>
          </cell>
          <cell r="AK26">
            <v>16</v>
          </cell>
          <cell r="AL26" t="str">
            <v/>
          </cell>
          <cell r="AM26" t="str">
            <v/>
          </cell>
          <cell r="AN26" t="str">
            <v/>
          </cell>
          <cell r="AP26">
            <v>16</v>
          </cell>
          <cell r="AQ26" t="e">
            <v>#N/A</v>
          </cell>
          <cell r="AR26" t="str">
            <v/>
          </cell>
          <cell r="AS26" t="e">
            <v>#N/A</v>
          </cell>
          <cell r="AT26" t="str">
            <v/>
          </cell>
          <cell r="AU26" t="e">
            <v>#N/A</v>
          </cell>
          <cell r="AV26" t="str">
            <v/>
          </cell>
          <cell r="AW26" t="e">
            <v>#N/A</v>
          </cell>
          <cell r="AX26" t="str">
            <v/>
          </cell>
          <cell r="AY26" t="e">
            <v>#N/A</v>
          </cell>
          <cell r="AZ26" t="str">
            <v/>
          </cell>
        </row>
        <row r="27">
          <cell r="B27">
            <v>17</v>
          </cell>
          <cell r="C27" t="str">
            <v/>
          </cell>
          <cell r="D27" t="str">
            <v/>
          </cell>
          <cell r="E27" t="str">
            <v/>
          </cell>
          <cell r="G27">
            <v>17</v>
          </cell>
          <cell r="H27" t="str">
            <v/>
          </cell>
          <cell r="I27" t="str">
            <v/>
          </cell>
          <cell r="J27" t="str">
            <v/>
          </cell>
          <cell r="L27">
            <v>17</v>
          </cell>
          <cell r="M27" t="str">
            <v/>
          </cell>
          <cell r="N27" t="str">
            <v/>
          </cell>
          <cell r="O27" t="str">
            <v/>
          </cell>
          <cell r="Q27">
            <v>17</v>
          </cell>
          <cell r="R27" t="str">
            <v/>
          </cell>
          <cell r="S27" t="str">
            <v/>
          </cell>
          <cell r="T27" t="str">
            <v/>
          </cell>
          <cell r="V27">
            <v>17</v>
          </cell>
          <cell r="W27" t="str">
            <v/>
          </cell>
          <cell r="X27" t="str">
            <v/>
          </cell>
          <cell r="Y27" t="str">
            <v/>
          </cell>
          <cell r="AA27">
            <v>17</v>
          </cell>
          <cell r="AB27" t="str">
            <v/>
          </cell>
          <cell r="AC27" t="str">
            <v/>
          </cell>
          <cell r="AD27" t="str">
            <v/>
          </cell>
          <cell r="AF27">
            <v>17</v>
          </cell>
          <cell r="AG27" t="str">
            <v/>
          </cell>
          <cell r="AH27" t="str">
            <v/>
          </cell>
          <cell r="AI27" t="str">
            <v/>
          </cell>
          <cell r="AK27">
            <v>17</v>
          </cell>
          <cell r="AL27" t="str">
            <v/>
          </cell>
          <cell r="AM27" t="str">
            <v/>
          </cell>
          <cell r="AN27" t="str">
            <v/>
          </cell>
          <cell r="AP27">
            <v>17</v>
          </cell>
          <cell r="AQ27" t="e">
            <v>#N/A</v>
          </cell>
          <cell r="AR27" t="str">
            <v/>
          </cell>
          <cell r="AS27" t="e">
            <v>#N/A</v>
          </cell>
          <cell r="AT27" t="str">
            <v/>
          </cell>
          <cell r="AU27" t="e">
            <v>#N/A</v>
          </cell>
          <cell r="AV27" t="str">
            <v/>
          </cell>
          <cell r="AW27" t="e">
            <v>#N/A</v>
          </cell>
          <cell r="AX27" t="str">
            <v/>
          </cell>
          <cell r="AY27" t="e">
            <v>#N/A</v>
          </cell>
          <cell r="AZ27" t="str">
            <v/>
          </cell>
        </row>
        <row r="28">
          <cell r="B28">
            <v>18</v>
          </cell>
          <cell r="C28" t="str">
            <v/>
          </cell>
          <cell r="D28" t="str">
            <v/>
          </cell>
          <cell r="E28" t="str">
            <v/>
          </cell>
          <cell r="G28">
            <v>18</v>
          </cell>
          <cell r="H28" t="str">
            <v/>
          </cell>
          <cell r="I28" t="str">
            <v/>
          </cell>
          <cell r="J28" t="str">
            <v/>
          </cell>
          <cell r="L28">
            <v>18</v>
          </cell>
          <cell r="M28" t="str">
            <v/>
          </cell>
          <cell r="N28" t="str">
            <v/>
          </cell>
          <cell r="O28" t="str">
            <v/>
          </cell>
          <cell r="Q28">
            <v>18</v>
          </cell>
          <cell r="R28" t="str">
            <v/>
          </cell>
          <cell r="S28" t="str">
            <v/>
          </cell>
          <cell r="T28" t="str">
            <v/>
          </cell>
          <cell r="V28">
            <v>18</v>
          </cell>
          <cell r="W28" t="str">
            <v/>
          </cell>
          <cell r="X28" t="str">
            <v/>
          </cell>
          <cell r="Y28" t="str">
            <v/>
          </cell>
          <cell r="AA28">
            <v>18</v>
          </cell>
          <cell r="AB28" t="str">
            <v/>
          </cell>
          <cell r="AC28" t="str">
            <v/>
          </cell>
          <cell r="AD28" t="str">
            <v/>
          </cell>
          <cell r="AF28">
            <v>18</v>
          </cell>
          <cell r="AG28" t="str">
            <v/>
          </cell>
          <cell r="AH28" t="str">
            <v/>
          </cell>
          <cell r="AI28" t="str">
            <v/>
          </cell>
          <cell r="AK28">
            <v>18</v>
          </cell>
          <cell r="AL28" t="str">
            <v/>
          </cell>
          <cell r="AM28" t="str">
            <v/>
          </cell>
          <cell r="AN28" t="str">
            <v/>
          </cell>
          <cell r="AP28">
            <v>18</v>
          </cell>
          <cell r="AQ28" t="e">
            <v>#N/A</v>
          </cell>
          <cell r="AR28" t="str">
            <v/>
          </cell>
          <cell r="AS28" t="e">
            <v>#N/A</v>
          </cell>
          <cell r="AT28" t="str">
            <v/>
          </cell>
          <cell r="AU28" t="e">
            <v>#N/A</v>
          </cell>
          <cell r="AV28" t="str">
            <v/>
          </cell>
          <cell r="AW28" t="e">
            <v>#N/A</v>
          </cell>
          <cell r="AX28" t="str">
            <v/>
          </cell>
          <cell r="AY28" t="e">
            <v>#N/A</v>
          </cell>
          <cell r="AZ28" t="str">
            <v/>
          </cell>
        </row>
        <row r="29">
          <cell r="B29">
            <v>19</v>
          </cell>
          <cell r="C29" t="str">
            <v/>
          </cell>
          <cell r="D29" t="str">
            <v/>
          </cell>
          <cell r="E29" t="str">
            <v/>
          </cell>
          <cell r="G29">
            <v>19</v>
          </cell>
          <cell r="H29" t="str">
            <v/>
          </cell>
          <cell r="I29" t="str">
            <v/>
          </cell>
          <cell r="J29" t="str">
            <v/>
          </cell>
          <cell r="L29">
            <v>19</v>
          </cell>
          <cell r="M29" t="str">
            <v/>
          </cell>
          <cell r="N29" t="str">
            <v/>
          </cell>
          <cell r="O29" t="str">
            <v/>
          </cell>
          <cell r="Q29">
            <v>19</v>
          </cell>
          <cell r="R29" t="str">
            <v/>
          </cell>
          <cell r="S29" t="str">
            <v/>
          </cell>
          <cell r="T29" t="str">
            <v/>
          </cell>
          <cell r="V29">
            <v>19</v>
          </cell>
          <cell r="W29" t="str">
            <v/>
          </cell>
          <cell r="X29" t="str">
            <v/>
          </cell>
          <cell r="Y29" t="str">
            <v/>
          </cell>
          <cell r="AA29">
            <v>19</v>
          </cell>
          <cell r="AB29" t="str">
            <v/>
          </cell>
          <cell r="AC29" t="str">
            <v/>
          </cell>
          <cell r="AD29" t="str">
            <v/>
          </cell>
          <cell r="AF29">
            <v>19</v>
          </cell>
          <cell r="AG29" t="str">
            <v/>
          </cell>
          <cell r="AH29" t="str">
            <v/>
          </cell>
          <cell r="AI29" t="str">
            <v/>
          </cell>
          <cell r="AK29">
            <v>19</v>
          </cell>
          <cell r="AL29" t="str">
            <v/>
          </cell>
          <cell r="AM29" t="str">
            <v/>
          </cell>
          <cell r="AN29" t="str">
            <v/>
          </cell>
          <cell r="AP29">
            <v>19</v>
          </cell>
          <cell r="AQ29" t="e">
            <v>#N/A</v>
          </cell>
          <cell r="AR29" t="str">
            <v/>
          </cell>
          <cell r="AS29" t="e">
            <v>#N/A</v>
          </cell>
          <cell r="AT29" t="str">
            <v/>
          </cell>
          <cell r="AU29" t="e">
            <v>#N/A</v>
          </cell>
          <cell r="AV29" t="str">
            <v/>
          </cell>
          <cell r="AW29" t="e">
            <v>#N/A</v>
          </cell>
          <cell r="AX29" t="str">
            <v/>
          </cell>
          <cell r="AY29" t="e">
            <v>#N/A</v>
          </cell>
          <cell r="AZ29" t="str">
            <v/>
          </cell>
        </row>
        <row r="30">
          <cell r="B30">
            <v>20</v>
          </cell>
          <cell r="C30" t="str">
            <v/>
          </cell>
          <cell r="D30" t="str">
            <v/>
          </cell>
          <cell r="E30" t="str">
            <v/>
          </cell>
          <cell r="G30">
            <v>20</v>
          </cell>
          <cell r="H30" t="str">
            <v/>
          </cell>
          <cell r="I30" t="str">
            <v/>
          </cell>
          <cell r="J30" t="str">
            <v/>
          </cell>
          <cell r="L30">
            <v>20</v>
          </cell>
          <cell r="M30" t="str">
            <v/>
          </cell>
          <cell r="N30" t="str">
            <v/>
          </cell>
          <cell r="O30" t="str">
            <v/>
          </cell>
          <cell r="Q30">
            <v>20</v>
          </cell>
          <cell r="R30" t="str">
            <v/>
          </cell>
          <cell r="S30" t="str">
            <v/>
          </cell>
          <cell r="T30" t="str">
            <v/>
          </cell>
          <cell r="V30">
            <v>20</v>
          </cell>
          <cell r="W30" t="str">
            <v/>
          </cell>
          <cell r="X30" t="str">
            <v/>
          </cell>
          <cell r="Y30" t="str">
            <v/>
          </cell>
          <cell r="AA30">
            <v>20</v>
          </cell>
          <cell r="AB30" t="str">
            <v/>
          </cell>
          <cell r="AC30" t="str">
            <v/>
          </cell>
          <cell r="AD30" t="str">
            <v/>
          </cell>
          <cell r="AF30">
            <v>20</v>
          </cell>
          <cell r="AG30" t="str">
            <v/>
          </cell>
          <cell r="AH30" t="str">
            <v/>
          </cell>
          <cell r="AI30" t="str">
            <v/>
          </cell>
          <cell r="AK30">
            <v>20</v>
          </cell>
          <cell r="AL30" t="str">
            <v/>
          </cell>
          <cell r="AM30" t="str">
            <v/>
          </cell>
          <cell r="AN30" t="str">
            <v/>
          </cell>
          <cell r="AP30">
            <v>20</v>
          </cell>
          <cell r="AQ30" t="e">
            <v>#N/A</v>
          </cell>
          <cell r="AR30" t="str">
            <v/>
          </cell>
          <cell r="AS30" t="e">
            <v>#N/A</v>
          </cell>
          <cell r="AT30" t="str">
            <v/>
          </cell>
          <cell r="AU30" t="e">
            <v>#N/A</v>
          </cell>
          <cell r="AV30" t="str">
            <v/>
          </cell>
          <cell r="AW30" t="e">
            <v>#N/A</v>
          </cell>
          <cell r="AX30" t="str">
            <v/>
          </cell>
          <cell r="AY30" t="e">
            <v>#N/A</v>
          </cell>
          <cell r="AZ30" t="str">
            <v/>
          </cell>
        </row>
        <row r="31">
          <cell r="B31">
            <v>21</v>
          </cell>
          <cell r="C31" t="str">
            <v/>
          </cell>
          <cell r="D31" t="str">
            <v/>
          </cell>
          <cell r="E31" t="str">
            <v/>
          </cell>
          <cell r="G31">
            <v>21</v>
          </cell>
          <cell r="H31" t="str">
            <v/>
          </cell>
          <cell r="I31" t="str">
            <v/>
          </cell>
          <cell r="J31" t="str">
            <v/>
          </cell>
          <cell r="L31">
            <v>21</v>
          </cell>
          <cell r="M31" t="str">
            <v/>
          </cell>
          <cell r="N31" t="str">
            <v/>
          </cell>
          <cell r="O31" t="str">
            <v/>
          </cell>
          <cell r="Q31">
            <v>21</v>
          </cell>
          <cell r="R31" t="str">
            <v/>
          </cell>
          <cell r="S31" t="str">
            <v/>
          </cell>
          <cell r="T31" t="str">
            <v/>
          </cell>
          <cell r="V31">
            <v>21</v>
          </cell>
          <cell r="W31" t="str">
            <v/>
          </cell>
          <cell r="X31" t="str">
            <v/>
          </cell>
          <cell r="Y31" t="str">
            <v/>
          </cell>
          <cell r="AA31">
            <v>21</v>
          </cell>
          <cell r="AB31" t="str">
            <v/>
          </cell>
          <cell r="AC31" t="str">
            <v/>
          </cell>
          <cell r="AD31" t="str">
            <v/>
          </cell>
          <cell r="AF31">
            <v>21</v>
          </cell>
          <cell r="AG31" t="str">
            <v/>
          </cell>
          <cell r="AH31" t="str">
            <v/>
          </cell>
          <cell r="AI31" t="str">
            <v/>
          </cell>
          <cell r="AK31">
            <v>21</v>
          </cell>
          <cell r="AL31" t="str">
            <v/>
          </cell>
          <cell r="AM31" t="str">
            <v/>
          </cell>
          <cell r="AN31" t="str">
            <v/>
          </cell>
          <cell r="AP31">
            <v>21</v>
          </cell>
          <cell r="AQ31" t="e">
            <v>#N/A</v>
          </cell>
          <cell r="AR31" t="str">
            <v/>
          </cell>
          <cell r="AS31" t="e">
            <v>#N/A</v>
          </cell>
          <cell r="AT31" t="str">
            <v/>
          </cell>
          <cell r="AU31" t="e">
            <v>#N/A</v>
          </cell>
          <cell r="AV31" t="str">
            <v/>
          </cell>
          <cell r="AW31" t="e">
            <v>#N/A</v>
          </cell>
          <cell r="AX31" t="str">
            <v/>
          </cell>
          <cell r="AY31" t="e">
            <v>#N/A</v>
          </cell>
          <cell r="AZ31" t="str">
            <v/>
          </cell>
        </row>
        <row r="32">
          <cell r="B32">
            <v>22</v>
          </cell>
          <cell r="C32" t="str">
            <v/>
          </cell>
          <cell r="D32" t="str">
            <v/>
          </cell>
          <cell r="E32" t="str">
            <v/>
          </cell>
          <cell r="G32">
            <v>22</v>
          </cell>
          <cell r="H32" t="str">
            <v/>
          </cell>
          <cell r="I32" t="str">
            <v/>
          </cell>
          <cell r="J32" t="str">
            <v/>
          </cell>
          <cell r="L32">
            <v>22</v>
          </cell>
          <cell r="M32" t="str">
            <v/>
          </cell>
          <cell r="N32" t="str">
            <v/>
          </cell>
          <cell r="O32" t="str">
            <v/>
          </cell>
          <cell r="Q32">
            <v>22</v>
          </cell>
          <cell r="R32" t="str">
            <v/>
          </cell>
          <cell r="S32" t="str">
            <v/>
          </cell>
          <cell r="T32" t="str">
            <v/>
          </cell>
          <cell r="V32">
            <v>22</v>
          </cell>
          <cell r="W32" t="str">
            <v/>
          </cell>
          <cell r="X32" t="str">
            <v/>
          </cell>
          <cell r="Y32" t="str">
            <v/>
          </cell>
          <cell r="AA32">
            <v>22</v>
          </cell>
          <cell r="AB32" t="str">
            <v/>
          </cell>
          <cell r="AC32" t="str">
            <v/>
          </cell>
          <cell r="AD32" t="str">
            <v/>
          </cell>
          <cell r="AF32">
            <v>22</v>
          </cell>
          <cell r="AG32" t="str">
            <v/>
          </cell>
          <cell r="AH32" t="str">
            <v/>
          </cell>
          <cell r="AI32" t="str">
            <v/>
          </cell>
          <cell r="AK32">
            <v>22</v>
          </cell>
          <cell r="AL32" t="str">
            <v/>
          </cell>
          <cell r="AM32" t="str">
            <v/>
          </cell>
          <cell r="AN32" t="str">
            <v/>
          </cell>
          <cell r="AP32">
            <v>22</v>
          </cell>
          <cell r="AQ32" t="e">
            <v>#N/A</v>
          </cell>
          <cell r="AR32" t="str">
            <v/>
          </cell>
          <cell r="AS32" t="e">
            <v>#N/A</v>
          </cell>
          <cell r="AT32" t="str">
            <v/>
          </cell>
          <cell r="AU32" t="e">
            <v>#N/A</v>
          </cell>
          <cell r="AV32" t="str">
            <v/>
          </cell>
          <cell r="AW32" t="e">
            <v>#N/A</v>
          </cell>
          <cell r="AX32" t="str">
            <v/>
          </cell>
          <cell r="AY32" t="e">
            <v>#N/A</v>
          </cell>
          <cell r="AZ32" t="str">
            <v/>
          </cell>
        </row>
        <row r="33">
          <cell r="B33">
            <v>23</v>
          </cell>
          <cell r="C33" t="str">
            <v/>
          </cell>
          <cell r="D33" t="str">
            <v/>
          </cell>
          <cell r="E33" t="str">
            <v/>
          </cell>
          <cell r="G33">
            <v>23</v>
          </cell>
          <cell r="H33" t="str">
            <v/>
          </cell>
          <cell r="I33" t="str">
            <v/>
          </cell>
          <cell r="J33" t="str">
            <v/>
          </cell>
          <cell r="L33">
            <v>23</v>
          </cell>
          <cell r="M33" t="str">
            <v/>
          </cell>
          <cell r="N33" t="str">
            <v/>
          </cell>
          <cell r="O33" t="str">
            <v/>
          </cell>
          <cell r="Q33">
            <v>23</v>
          </cell>
          <cell r="R33" t="str">
            <v/>
          </cell>
          <cell r="S33" t="str">
            <v/>
          </cell>
          <cell r="T33" t="str">
            <v/>
          </cell>
          <cell r="V33">
            <v>23</v>
          </cell>
          <cell r="W33" t="str">
            <v/>
          </cell>
          <cell r="X33" t="str">
            <v/>
          </cell>
          <cell r="Y33" t="str">
            <v/>
          </cell>
          <cell r="AA33">
            <v>23</v>
          </cell>
          <cell r="AB33" t="str">
            <v/>
          </cell>
          <cell r="AC33" t="str">
            <v/>
          </cell>
          <cell r="AD33" t="str">
            <v/>
          </cell>
          <cell r="AF33">
            <v>23</v>
          </cell>
          <cell r="AG33" t="str">
            <v/>
          </cell>
          <cell r="AH33" t="str">
            <v/>
          </cell>
          <cell r="AI33" t="str">
            <v/>
          </cell>
          <cell r="AK33">
            <v>23</v>
          </cell>
          <cell r="AL33" t="str">
            <v/>
          </cell>
          <cell r="AM33" t="str">
            <v/>
          </cell>
          <cell r="AN33" t="str">
            <v/>
          </cell>
          <cell r="AP33">
            <v>23</v>
          </cell>
          <cell r="AQ33" t="e">
            <v>#N/A</v>
          </cell>
          <cell r="AR33" t="str">
            <v/>
          </cell>
          <cell r="AS33" t="e">
            <v>#N/A</v>
          </cell>
          <cell r="AT33" t="str">
            <v/>
          </cell>
          <cell r="AU33" t="e">
            <v>#N/A</v>
          </cell>
          <cell r="AV33" t="str">
            <v/>
          </cell>
          <cell r="AW33" t="e">
            <v>#N/A</v>
          </cell>
          <cell r="AX33" t="str">
            <v/>
          </cell>
          <cell r="AY33" t="e">
            <v>#N/A</v>
          </cell>
          <cell r="AZ33" t="str">
            <v/>
          </cell>
        </row>
        <row r="34">
          <cell r="B34">
            <v>24</v>
          </cell>
          <cell r="C34" t="str">
            <v/>
          </cell>
          <cell r="D34" t="str">
            <v/>
          </cell>
          <cell r="E34" t="str">
            <v/>
          </cell>
          <cell r="G34">
            <v>24</v>
          </cell>
          <cell r="H34" t="str">
            <v/>
          </cell>
          <cell r="I34" t="str">
            <v/>
          </cell>
          <cell r="J34" t="str">
            <v/>
          </cell>
          <cell r="L34">
            <v>24</v>
          </cell>
          <cell r="M34" t="str">
            <v/>
          </cell>
          <cell r="N34" t="str">
            <v/>
          </cell>
          <cell r="O34" t="str">
            <v/>
          </cell>
          <cell r="Q34">
            <v>24</v>
          </cell>
          <cell r="R34" t="str">
            <v/>
          </cell>
          <cell r="S34" t="str">
            <v/>
          </cell>
          <cell r="T34" t="str">
            <v/>
          </cell>
          <cell r="V34">
            <v>24</v>
          </cell>
          <cell r="W34" t="str">
            <v/>
          </cell>
          <cell r="X34" t="str">
            <v/>
          </cell>
          <cell r="Y34" t="str">
            <v/>
          </cell>
          <cell r="AA34">
            <v>24</v>
          </cell>
          <cell r="AB34" t="str">
            <v/>
          </cell>
          <cell r="AC34" t="str">
            <v/>
          </cell>
          <cell r="AD34" t="str">
            <v/>
          </cell>
          <cell r="AF34">
            <v>24</v>
          </cell>
          <cell r="AG34" t="str">
            <v/>
          </cell>
          <cell r="AH34" t="str">
            <v/>
          </cell>
          <cell r="AI34" t="str">
            <v/>
          </cell>
          <cell r="AK34">
            <v>24</v>
          </cell>
          <cell r="AL34" t="str">
            <v/>
          </cell>
          <cell r="AM34" t="str">
            <v/>
          </cell>
          <cell r="AN34" t="str">
            <v/>
          </cell>
          <cell r="AP34">
            <v>24</v>
          </cell>
          <cell r="AQ34" t="e">
            <v>#N/A</v>
          </cell>
          <cell r="AR34" t="str">
            <v/>
          </cell>
          <cell r="AS34" t="e">
            <v>#N/A</v>
          </cell>
          <cell r="AT34" t="str">
            <v/>
          </cell>
          <cell r="AU34" t="e">
            <v>#N/A</v>
          </cell>
          <cell r="AV34" t="str">
            <v/>
          </cell>
          <cell r="AW34" t="e">
            <v>#N/A</v>
          </cell>
          <cell r="AX34" t="str">
            <v/>
          </cell>
          <cell r="AY34" t="e">
            <v>#N/A</v>
          </cell>
          <cell r="AZ34" t="str">
            <v/>
          </cell>
        </row>
        <row r="35">
          <cell r="B35">
            <v>25</v>
          </cell>
          <cell r="C35" t="str">
            <v/>
          </cell>
          <cell r="D35" t="str">
            <v/>
          </cell>
          <cell r="E35" t="str">
            <v/>
          </cell>
          <cell r="G35">
            <v>25</v>
          </cell>
          <cell r="H35" t="str">
            <v/>
          </cell>
          <cell r="I35" t="str">
            <v/>
          </cell>
          <cell r="J35" t="str">
            <v/>
          </cell>
          <cell r="L35">
            <v>25</v>
          </cell>
          <cell r="M35" t="str">
            <v/>
          </cell>
          <cell r="N35" t="str">
            <v/>
          </cell>
          <cell r="O35" t="str">
            <v/>
          </cell>
          <cell r="Q35">
            <v>25</v>
          </cell>
          <cell r="R35" t="str">
            <v/>
          </cell>
          <cell r="S35" t="str">
            <v/>
          </cell>
          <cell r="T35" t="str">
            <v/>
          </cell>
          <cell r="V35">
            <v>25</v>
          </cell>
          <cell r="W35" t="str">
            <v/>
          </cell>
          <cell r="X35" t="str">
            <v/>
          </cell>
          <cell r="Y35" t="str">
            <v/>
          </cell>
          <cell r="AA35">
            <v>25</v>
          </cell>
          <cell r="AB35" t="str">
            <v/>
          </cell>
          <cell r="AC35" t="str">
            <v/>
          </cell>
          <cell r="AD35" t="str">
            <v/>
          </cell>
          <cell r="AF35">
            <v>25</v>
          </cell>
          <cell r="AG35" t="str">
            <v/>
          </cell>
          <cell r="AH35" t="str">
            <v/>
          </cell>
          <cell r="AI35" t="str">
            <v/>
          </cell>
          <cell r="AK35">
            <v>25</v>
          </cell>
          <cell r="AL35" t="str">
            <v/>
          </cell>
          <cell r="AM35" t="str">
            <v/>
          </cell>
          <cell r="AN35" t="str">
            <v/>
          </cell>
          <cell r="AP35">
            <v>25</v>
          </cell>
          <cell r="AQ35" t="e">
            <v>#N/A</v>
          </cell>
          <cell r="AR35" t="str">
            <v/>
          </cell>
          <cell r="AS35" t="e">
            <v>#N/A</v>
          </cell>
          <cell r="AT35" t="str">
            <v/>
          </cell>
          <cell r="AU35" t="e">
            <v>#N/A</v>
          </cell>
          <cell r="AV35" t="str">
            <v/>
          </cell>
          <cell r="AW35" t="e">
            <v>#N/A</v>
          </cell>
          <cell r="AX35" t="str">
            <v/>
          </cell>
          <cell r="AY35" t="e">
            <v>#N/A</v>
          </cell>
          <cell r="AZ35" t="str">
            <v/>
          </cell>
        </row>
        <row r="36">
          <cell r="B36">
            <v>26</v>
          </cell>
          <cell r="C36" t="str">
            <v/>
          </cell>
          <cell r="D36" t="str">
            <v/>
          </cell>
          <cell r="E36" t="str">
            <v/>
          </cell>
          <cell r="G36">
            <v>26</v>
          </cell>
          <cell r="H36" t="str">
            <v/>
          </cell>
          <cell r="I36" t="str">
            <v/>
          </cell>
          <cell r="J36" t="str">
            <v/>
          </cell>
          <cell r="L36">
            <v>26</v>
          </cell>
          <cell r="M36" t="str">
            <v/>
          </cell>
          <cell r="N36" t="str">
            <v/>
          </cell>
          <cell r="O36" t="str">
            <v/>
          </cell>
          <cell r="Q36">
            <v>26</v>
          </cell>
          <cell r="R36" t="str">
            <v/>
          </cell>
          <cell r="S36" t="str">
            <v/>
          </cell>
          <cell r="T36" t="str">
            <v/>
          </cell>
          <cell r="V36">
            <v>26</v>
          </cell>
          <cell r="W36" t="str">
            <v/>
          </cell>
          <cell r="X36" t="str">
            <v/>
          </cell>
          <cell r="Y36" t="str">
            <v/>
          </cell>
          <cell r="AA36">
            <v>26</v>
          </cell>
          <cell r="AB36" t="str">
            <v/>
          </cell>
          <cell r="AC36" t="str">
            <v/>
          </cell>
          <cell r="AD36" t="str">
            <v/>
          </cell>
          <cell r="AF36">
            <v>26</v>
          </cell>
          <cell r="AG36" t="str">
            <v/>
          </cell>
          <cell r="AH36" t="str">
            <v/>
          </cell>
          <cell r="AI36" t="str">
            <v/>
          </cell>
          <cell r="AK36">
            <v>26</v>
          </cell>
          <cell r="AL36" t="str">
            <v/>
          </cell>
          <cell r="AM36" t="str">
            <v/>
          </cell>
          <cell r="AN36" t="str">
            <v/>
          </cell>
          <cell r="AP36">
            <v>26</v>
          </cell>
          <cell r="AQ36" t="e">
            <v>#N/A</v>
          </cell>
          <cell r="AR36" t="str">
            <v/>
          </cell>
          <cell r="AS36" t="e">
            <v>#N/A</v>
          </cell>
          <cell r="AT36" t="str">
            <v/>
          </cell>
          <cell r="AU36" t="e">
            <v>#N/A</v>
          </cell>
          <cell r="AV36" t="str">
            <v/>
          </cell>
          <cell r="AW36" t="e">
            <v>#N/A</v>
          </cell>
          <cell r="AX36" t="str">
            <v/>
          </cell>
          <cell r="AY36" t="e">
            <v>#N/A</v>
          </cell>
          <cell r="AZ36" t="str">
            <v/>
          </cell>
        </row>
        <row r="37">
          <cell r="B37">
            <v>27</v>
          </cell>
          <cell r="C37" t="str">
            <v/>
          </cell>
          <cell r="D37" t="str">
            <v/>
          </cell>
          <cell r="E37" t="str">
            <v/>
          </cell>
          <cell r="G37">
            <v>27</v>
          </cell>
          <cell r="H37" t="str">
            <v/>
          </cell>
          <cell r="I37" t="str">
            <v/>
          </cell>
          <cell r="J37" t="str">
            <v/>
          </cell>
          <cell r="L37">
            <v>27</v>
          </cell>
          <cell r="M37" t="str">
            <v/>
          </cell>
          <cell r="N37" t="str">
            <v/>
          </cell>
          <cell r="O37" t="str">
            <v/>
          </cell>
          <cell r="Q37">
            <v>27</v>
          </cell>
          <cell r="R37" t="str">
            <v/>
          </cell>
          <cell r="S37" t="str">
            <v/>
          </cell>
          <cell r="T37" t="str">
            <v/>
          </cell>
          <cell r="V37">
            <v>27</v>
          </cell>
          <cell r="W37" t="str">
            <v/>
          </cell>
          <cell r="X37" t="str">
            <v/>
          </cell>
          <cell r="Y37" t="str">
            <v/>
          </cell>
          <cell r="AA37">
            <v>27</v>
          </cell>
          <cell r="AB37" t="str">
            <v/>
          </cell>
          <cell r="AC37" t="str">
            <v/>
          </cell>
          <cell r="AD37" t="str">
            <v/>
          </cell>
          <cell r="AF37">
            <v>27</v>
          </cell>
          <cell r="AG37" t="str">
            <v/>
          </cell>
          <cell r="AH37" t="str">
            <v/>
          </cell>
          <cell r="AI37" t="str">
            <v/>
          </cell>
          <cell r="AK37">
            <v>27</v>
          </cell>
          <cell r="AL37" t="str">
            <v/>
          </cell>
          <cell r="AM37" t="str">
            <v/>
          </cell>
          <cell r="AN37" t="str">
            <v/>
          </cell>
          <cell r="AP37">
            <v>27</v>
          </cell>
          <cell r="AQ37" t="e">
            <v>#N/A</v>
          </cell>
          <cell r="AR37" t="str">
            <v/>
          </cell>
          <cell r="AS37" t="e">
            <v>#N/A</v>
          </cell>
          <cell r="AT37" t="str">
            <v/>
          </cell>
          <cell r="AU37" t="e">
            <v>#N/A</v>
          </cell>
          <cell r="AV37" t="str">
            <v/>
          </cell>
          <cell r="AW37" t="e">
            <v>#N/A</v>
          </cell>
          <cell r="AX37" t="str">
            <v/>
          </cell>
          <cell r="AY37" t="e">
            <v>#N/A</v>
          </cell>
          <cell r="AZ37" t="str">
            <v/>
          </cell>
        </row>
        <row r="38">
          <cell r="B38">
            <v>28</v>
          </cell>
          <cell r="C38" t="str">
            <v/>
          </cell>
          <cell r="D38" t="str">
            <v/>
          </cell>
          <cell r="E38" t="str">
            <v/>
          </cell>
          <cell r="G38">
            <v>28</v>
          </cell>
          <cell r="H38" t="str">
            <v/>
          </cell>
          <cell r="I38" t="str">
            <v/>
          </cell>
          <cell r="J38" t="str">
            <v/>
          </cell>
          <cell r="L38">
            <v>28</v>
          </cell>
          <cell r="M38" t="str">
            <v/>
          </cell>
          <cell r="N38" t="str">
            <v/>
          </cell>
          <cell r="O38" t="str">
            <v/>
          </cell>
          <cell r="Q38">
            <v>28</v>
          </cell>
          <cell r="R38" t="str">
            <v/>
          </cell>
          <cell r="S38" t="str">
            <v/>
          </cell>
          <cell r="T38" t="str">
            <v/>
          </cell>
          <cell r="V38">
            <v>28</v>
          </cell>
          <cell r="W38" t="str">
            <v/>
          </cell>
          <cell r="X38" t="str">
            <v/>
          </cell>
          <cell r="Y38" t="str">
            <v/>
          </cell>
          <cell r="AA38">
            <v>28</v>
          </cell>
          <cell r="AB38" t="str">
            <v/>
          </cell>
          <cell r="AC38" t="str">
            <v/>
          </cell>
          <cell r="AD38" t="str">
            <v/>
          </cell>
          <cell r="AF38">
            <v>28</v>
          </cell>
          <cell r="AG38" t="str">
            <v/>
          </cell>
          <cell r="AH38" t="str">
            <v/>
          </cell>
          <cell r="AI38" t="str">
            <v/>
          </cell>
          <cell r="AK38">
            <v>28</v>
          </cell>
          <cell r="AL38" t="str">
            <v/>
          </cell>
          <cell r="AM38" t="str">
            <v/>
          </cell>
          <cell r="AN38" t="str">
            <v/>
          </cell>
          <cell r="AP38">
            <v>28</v>
          </cell>
          <cell r="AQ38" t="e">
            <v>#N/A</v>
          </cell>
          <cell r="AR38" t="str">
            <v/>
          </cell>
          <cell r="AS38" t="e">
            <v>#N/A</v>
          </cell>
          <cell r="AT38" t="str">
            <v/>
          </cell>
          <cell r="AU38" t="e">
            <v>#N/A</v>
          </cell>
          <cell r="AV38" t="str">
            <v/>
          </cell>
          <cell r="AW38" t="e">
            <v>#N/A</v>
          </cell>
          <cell r="AX38" t="str">
            <v/>
          </cell>
          <cell r="AY38" t="e">
            <v>#N/A</v>
          </cell>
          <cell r="AZ38" t="str">
            <v/>
          </cell>
        </row>
        <row r="39">
          <cell r="B39">
            <v>29</v>
          </cell>
          <cell r="C39" t="str">
            <v/>
          </cell>
          <cell r="D39" t="str">
            <v/>
          </cell>
          <cell r="E39" t="str">
            <v/>
          </cell>
          <cell r="G39">
            <v>29</v>
          </cell>
          <cell r="H39" t="str">
            <v/>
          </cell>
          <cell r="I39" t="str">
            <v/>
          </cell>
          <cell r="J39" t="str">
            <v/>
          </cell>
          <cell r="L39">
            <v>29</v>
          </cell>
          <cell r="M39" t="str">
            <v/>
          </cell>
          <cell r="N39" t="str">
            <v/>
          </cell>
          <cell r="O39" t="str">
            <v/>
          </cell>
          <cell r="Q39">
            <v>29</v>
          </cell>
          <cell r="R39" t="str">
            <v/>
          </cell>
          <cell r="S39" t="str">
            <v/>
          </cell>
          <cell r="T39" t="str">
            <v/>
          </cell>
          <cell r="V39">
            <v>29</v>
          </cell>
          <cell r="W39" t="str">
            <v/>
          </cell>
          <cell r="X39" t="str">
            <v/>
          </cell>
          <cell r="Y39" t="str">
            <v/>
          </cell>
          <cell r="AA39">
            <v>29</v>
          </cell>
          <cell r="AB39" t="str">
            <v/>
          </cell>
          <cell r="AC39" t="str">
            <v/>
          </cell>
          <cell r="AD39" t="str">
            <v/>
          </cell>
          <cell r="AF39">
            <v>29</v>
          </cell>
          <cell r="AG39" t="str">
            <v/>
          </cell>
          <cell r="AH39" t="str">
            <v/>
          </cell>
          <cell r="AI39" t="str">
            <v/>
          </cell>
          <cell r="AK39">
            <v>29</v>
          </cell>
          <cell r="AL39" t="str">
            <v/>
          </cell>
          <cell r="AM39" t="str">
            <v/>
          </cell>
          <cell r="AN39" t="str">
            <v/>
          </cell>
          <cell r="AP39">
            <v>29</v>
          </cell>
          <cell r="AQ39" t="e">
            <v>#N/A</v>
          </cell>
          <cell r="AR39" t="str">
            <v/>
          </cell>
          <cell r="AS39" t="e">
            <v>#N/A</v>
          </cell>
          <cell r="AT39" t="str">
            <v/>
          </cell>
          <cell r="AU39" t="e">
            <v>#N/A</v>
          </cell>
          <cell r="AV39" t="str">
            <v/>
          </cell>
          <cell r="AW39" t="e">
            <v>#N/A</v>
          </cell>
          <cell r="AX39" t="str">
            <v/>
          </cell>
          <cell r="AY39" t="e">
            <v>#N/A</v>
          </cell>
          <cell r="AZ39" t="str">
            <v/>
          </cell>
        </row>
        <row r="40">
          <cell r="B40">
            <v>30</v>
          </cell>
          <cell r="C40" t="str">
            <v/>
          </cell>
          <cell r="D40" t="str">
            <v/>
          </cell>
          <cell r="E40" t="str">
            <v/>
          </cell>
          <cell r="G40">
            <v>30</v>
          </cell>
          <cell r="H40" t="str">
            <v/>
          </cell>
          <cell r="I40" t="str">
            <v/>
          </cell>
          <cell r="J40" t="str">
            <v/>
          </cell>
          <cell r="L40">
            <v>30</v>
          </cell>
          <cell r="M40" t="str">
            <v/>
          </cell>
          <cell r="N40" t="str">
            <v/>
          </cell>
          <cell r="O40" t="str">
            <v/>
          </cell>
          <cell r="Q40">
            <v>30</v>
          </cell>
          <cell r="R40" t="str">
            <v/>
          </cell>
          <cell r="S40" t="str">
            <v/>
          </cell>
          <cell r="T40" t="str">
            <v/>
          </cell>
          <cell r="V40">
            <v>30</v>
          </cell>
          <cell r="W40" t="str">
            <v/>
          </cell>
          <cell r="X40" t="str">
            <v/>
          </cell>
          <cell r="Y40" t="str">
            <v/>
          </cell>
          <cell r="AA40">
            <v>30</v>
          </cell>
          <cell r="AB40" t="str">
            <v/>
          </cell>
          <cell r="AC40" t="str">
            <v/>
          </cell>
          <cell r="AD40" t="str">
            <v/>
          </cell>
          <cell r="AF40">
            <v>30</v>
          </cell>
          <cell r="AG40" t="str">
            <v/>
          </cell>
          <cell r="AH40" t="str">
            <v/>
          </cell>
          <cell r="AI40" t="str">
            <v/>
          </cell>
          <cell r="AK40">
            <v>30</v>
          </cell>
          <cell r="AL40" t="str">
            <v/>
          </cell>
          <cell r="AM40" t="str">
            <v/>
          </cell>
          <cell r="AN40" t="str">
            <v/>
          </cell>
          <cell r="AP40">
            <v>30</v>
          </cell>
          <cell r="AQ40" t="e">
            <v>#N/A</v>
          </cell>
          <cell r="AR40" t="str">
            <v/>
          </cell>
          <cell r="AS40" t="e">
            <v>#N/A</v>
          </cell>
          <cell r="AT40" t="str">
            <v/>
          </cell>
          <cell r="AU40" t="e">
            <v>#N/A</v>
          </cell>
          <cell r="AV40" t="str">
            <v/>
          </cell>
          <cell r="AW40" t="e">
            <v>#N/A</v>
          </cell>
          <cell r="AX40" t="str">
            <v/>
          </cell>
          <cell r="AY40" t="e">
            <v>#N/A</v>
          </cell>
          <cell r="AZ40" t="str">
            <v/>
          </cell>
        </row>
        <row r="41">
          <cell r="B41">
            <v>31</v>
          </cell>
          <cell r="C41" t="str">
            <v/>
          </cell>
          <cell r="D41" t="str">
            <v/>
          </cell>
          <cell r="E41" t="str">
            <v/>
          </cell>
          <cell r="G41">
            <v>31</v>
          </cell>
          <cell r="H41" t="str">
            <v/>
          </cell>
          <cell r="I41" t="str">
            <v/>
          </cell>
          <cell r="J41" t="str">
            <v/>
          </cell>
          <cell r="L41">
            <v>31</v>
          </cell>
          <cell r="M41" t="str">
            <v/>
          </cell>
          <cell r="N41" t="str">
            <v/>
          </cell>
          <cell r="O41" t="str">
            <v/>
          </cell>
          <cell r="Q41">
            <v>31</v>
          </cell>
          <cell r="R41" t="str">
            <v/>
          </cell>
          <cell r="S41" t="str">
            <v/>
          </cell>
          <cell r="T41" t="str">
            <v/>
          </cell>
          <cell r="V41">
            <v>31</v>
          </cell>
          <cell r="W41" t="str">
            <v/>
          </cell>
          <cell r="X41" t="str">
            <v/>
          </cell>
          <cell r="Y41" t="str">
            <v/>
          </cell>
          <cell r="AA41">
            <v>31</v>
          </cell>
          <cell r="AB41" t="str">
            <v/>
          </cell>
          <cell r="AC41" t="str">
            <v/>
          </cell>
          <cell r="AD41" t="str">
            <v/>
          </cell>
          <cell r="AF41">
            <v>31</v>
          </cell>
          <cell r="AG41" t="str">
            <v/>
          </cell>
          <cell r="AH41" t="str">
            <v/>
          </cell>
          <cell r="AI41" t="str">
            <v/>
          </cell>
          <cell r="AK41">
            <v>31</v>
          </cell>
          <cell r="AL41" t="str">
            <v/>
          </cell>
          <cell r="AM41" t="str">
            <v/>
          </cell>
          <cell r="AN41" t="str">
            <v/>
          </cell>
          <cell r="AP41">
            <v>31</v>
          </cell>
          <cell r="AQ41" t="e">
            <v>#N/A</v>
          </cell>
          <cell r="AR41" t="str">
            <v/>
          </cell>
          <cell r="AS41" t="e">
            <v>#N/A</v>
          </cell>
          <cell r="AT41" t="str">
            <v/>
          </cell>
          <cell r="AU41" t="e">
            <v>#N/A</v>
          </cell>
          <cell r="AV41" t="str">
            <v/>
          </cell>
          <cell r="AW41" t="e">
            <v>#N/A</v>
          </cell>
          <cell r="AX41" t="str">
            <v/>
          </cell>
          <cell r="AY41" t="e">
            <v>#N/A</v>
          </cell>
          <cell r="AZ41" t="str">
            <v/>
          </cell>
        </row>
        <row r="42">
          <cell r="B42">
            <v>32</v>
          </cell>
          <cell r="C42" t="str">
            <v/>
          </cell>
          <cell r="D42" t="str">
            <v/>
          </cell>
          <cell r="E42" t="str">
            <v/>
          </cell>
          <cell r="G42">
            <v>32</v>
          </cell>
          <cell r="H42" t="str">
            <v/>
          </cell>
          <cell r="I42" t="str">
            <v/>
          </cell>
          <cell r="J42" t="str">
            <v/>
          </cell>
          <cell r="L42">
            <v>32</v>
          </cell>
          <cell r="M42" t="str">
            <v/>
          </cell>
          <cell r="N42" t="str">
            <v/>
          </cell>
          <cell r="O42" t="str">
            <v/>
          </cell>
          <cell r="Q42">
            <v>32</v>
          </cell>
          <cell r="R42" t="str">
            <v/>
          </cell>
          <cell r="S42" t="str">
            <v/>
          </cell>
          <cell r="T42" t="str">
            <v/>
          </cell>
          <cell r="V42">
            <v>32</v>
          </cell>
          <cell r="W42" t="str">
            <v/>
          </cell>
          <cell r="X42" t="str">
            <v/>
          </cell>
          <cell r="Y42" t="str">
            <v/>
          </cell>
          <cell r="AA42">
            <v>32</v>
          </cell>
          <cell r="AB42" t="str">
            <v/>
          </cell>
          <cell r="AC42" t="str">
            <v/>
          </cell>
          <cell r="AD42" t="str">
            <v/>
          </cell>
          <cell r="AF42">
            <v>32</v>
          </cell>
          <cell r="AG42" t="str">
            <v/>
          </cell>
          <cell r="AH42" t="str">
            <v/>
          </cell>
          <cell r="AI42" t="str">
            <v/>
          </cell>
          <cell r="AK42">
            <v>32</v>
          </cell>
          <cell r="AL42" t="str">
            <v/>
          </cell>
          <cell r="AM42" t="str">
            <v/>
          </cell>
          <cell r="AN42" t="str">
            <v/>
          </cell>
          <cell r="AP42">
            <v>32</v>
          </cell>
          <cell r="AQ42" t="e">
            <v>#N/A</v>
          </cell>
          <cell r="AR42" t="str">
            <v/>
          </cell>
          <cell r="AS42" t="e">
            <v>#N/A</v>
          </cell>
          <cell r="AT42" t="str">
            <v/>
          </cell>
          <cell r="AU42" t="e">
            <v>#N/A</v>
          </cell>
          <cell r="AV42" t="str">
            <v/>
          </cell>
          <cell r="AW42" t="e">
            <v>#N/A</v>
          </cell>
          <cell r="AX42" t="str">
            <v/>
          </cell>
          <cell r="AY42" t="e">
            <v>#N/A</v>
          </cell>
          <cell r="AZ42" t="str">
            <v/>
          </cell>
        </row>
        <row r="43">
          <cell r="B43">
            <v>33</v>
          </cell>
          <cell r="C43" t="str">
            <v/>
          </cell>
          <cell r="D43" t="str">
            <v/>
          </cell>
          <cell r="E43" t="str">
            <v/>
          </cell>
          <cell r="G43">
            <v>33</v>
          </cell>
          <cell r="H43" t="str">
            <v/>
          </cell>
          <cell r="I43" t="str">
            <v/>
          </cell>
          <cell r="J43" t="str">
            <v/>
          </cell>
          <cell r="L43">
            <v>33</v>
          </cell>
          <cell r="M43" t="str">
            <v/>
          </cell>
          <cell r="N43" t="str">
            <v/>
          </cell>
          <cell r="O43" t="str">
            <v/>
          </cell>
          <cell r="Q43">
            <v>33</v>
          </cell>
          <cell r="R43" t="str">
            <v/>
          </cell>
          <cell r="S43" t="str">
            <v/>
          </cell>
          <cell r="T43" t="str">
            <v/>
          </cell>
          <cell r="V43">
            <v>33</v>
          </cell>
          <cell r="W43" t="str">
            <v/>
          </cell>
          <cell r="X43" t="str">
            <v/>
          </cell>
          <cell r="Y43" t="str">
            <v/>
          </cell>
          <cell r="AA43">
            <v>33</v>
          </cell>
          <cell r="AB43" t="str">
            <v/>
          </cell>
          <cell r="AC43" t="str">
            <v/>
          </cell>
          <cell r="AD43" t="str">
            <v/>
          </cell>
          <cell r="AF43">
            <v>33</v>
          </cell>
          <cell r="AG43" t="str">
            <v/>
          </cell>
          <cell r="AH43" t="str">
            <v/>
          </cell>
          <cell r="AI43" t="str">
            <v/>
          </cell>
          <cell r="AK43">
            <v>33</v>
          </cell>
          <cell r="AL43" t="str">
            <v/>
          </cell>
          <cell r="AM43" t="str">
            <v/>
          </cell>
          <cell r="AN43" t="str">
            <v/>
          </cell>
          <cell r="AP43">
            <v>33</v>
          </cell>
          <cell r="AQ43" t="e">
            <v>#N/A</v>
          </cell>
          <cell r="AR43" t="str">
            <v/>
          </cell>
          <cell r="AS43" t="e">
            <v>#N/A</v>
          </cell>
          <cell r="AT43" t="str">
            <v/>
          </cell>
          <cell r="AU43" t="e">
            <v>#N/A</v>
          </cell>
          <cell r="AV43" t="str">
            <v/>
          </cell>
          <cell r="AW43" t="e">
            <v>#N/A</v>
          </cell>
          <cell r="AX43" t="str">
            <v/>
          </cell>
          <cell r="AY43" t="e">
            <v>#N/A</v>
          </cell>
          <cell r="AZ43" t="str">
            <v/>
          </cell>
        </row>
        <row r="44">
          <cell r="B44">
            <v>34</v>
          </cell>
          <cell r="C44" t="str">
            <v/>
          </cell>
          <cell r="D44" t="str">
            <v/>
          </cell>
          <cell r="E44" t="str">
            <v/>
          </cell>
          <cell r="G44">
            <v>34</v>
          </cell>
          <cell r="H44" t="str">
            <v/>
          </cell>
          <cell r="I44" t="str">
            <v/>
          </cell>
          <cell r="J44" t="str">
            <v/>
          </cell>
          <cell r="L44">
            <v>34</v>
          </cell>
          <cell r="M44" t="str">
            <v/>
          </cell>
          <cell r="N44" t="str">
            <v/>
          </cell>
          <cell r="O44" t="str">
            <v/>
          </cell>
          <cell r="Q44">
            <v>34</v>
          </cell>
          <cell r="R44" t="str">
            <v/>
          </cell>
          <cell r="S44" t="str">
            <v/>
          </cell>
          <cell r="T44" t="str">
            <v/>
          </cell>
          <cell r="V44">
            <v>34</v>
          </cell>
          <cell r="W44" t="str">
            <v/>
          </cell>
          <cell r="X44" t="str">
            <v/>
          </cell>
          <cell r="Y44" t="str">
            <v/>
          </cell>
          <cell r="AA44">
            <v>34</v>
          </cell>
          <cell r="AB44" t="str">
            <v/>
          </cell>
          <cell r="AC44" t="str">
            <v/>
          </cell>
          <cell r="AD44" t="str">
            <v/>
          </cell>
          <cell r="AF44">
            <v>34</v>
          </cell>
          <cell r="AG44" t="str">
            <v/>
          </cell>
          <cell r="AH44" t="str">
            <v/>
          </cell>
          <cell r="AI44" t="str">
            <v/>
          </cell>
          <cell r="AK44">
            <v>34</v>
          </cell>
          <cell r="AL44" t="str">
            <v/>
          </cell>
          <cell r="AM44" t="str">
            <v/>
          </cell>
          <cell r="AN44" t="str">
            <v/>
          </cell>
          <cell r="AP44">
            <v>34</v>
          </cell>
          <cell r="AQ44" t="e">
            <v>#N/A</v>
          </cell>
          <cell r="AR44" t="str">
            <v/>
          </cell>
          <cell r="AS44" t="e">
            <v>#N/A</v>
          </cell>
          <cell r="AT44" t="str">
            <v/>
          </cell>
          <cell r="AU44" t="e">
            <v>#N/A</v>
          </cell>
          <cell r="AV44" t="str">
            <v/>
          </cell>
          <cell r="AW44" t="e">
            <v>#N/A</v>
          </cell>
          <cell r="AX44" t="str">
            <v/>
          </cell>
          <cell r="AY44" t="e">
            <v>#N/A</v>
          </cell>
          <cell r="AZ44" t="str">
            <v/>
          </cell>
        </row>
        <row r="45">
          <cell r="B45">
            <v>35</v>
          </cell>
          <cell r="C45" t="str">
            <v/>
          </cell>
          <cell r="D45" t="str">
            <v/>
          </cell>
          <cell r="E45" t="str">
            <v/>
          </cell>
          <cell r="G45">
            <v>35</v>
          </cell>
          <cell r="H45" t="str">
            <v/>
          </cell>
          <cell r="I45" t="str">
            <v/>
          </cell>
          <cell r="J45" t="str">
            <v/>
          </cell>
          <cell r="L45">
            <v>35</v>
          </cell>
          <cell r="M45" t="str">
            <v/>
          </cell>
          <cell r="N45" t="str">
            <v/>
          </cell>
          <cell r="O45" t="str">
            <v/>
          </cell>
          <cell r="Q45">
            <v>35</v>
          </cell>
          <cell r="R45" t="str">
            <v/>
          </cell>
          <cell r="S45" t="str">
            <v/>
          </cell>
          <cell r="T45" t="str">
            <v/>
          </cell>
          <cell r="V45">
            <v>35</v>
          </cell>
          <cell r="W45" t="str">
            <v/>
          </cell>
          <cell r="X45" t="str">
            <v/>
          </cell>
          <cell r="Y45" t="str">
            <v/>
          </cell>
          <cell r="AA45">
            <v>35</v>
          </cell>
          <cell r="AB45" t="str">
            <v/>
          </cell>
          <cell r="AC45" t="str">
            <v/>
          </cell>
          <cell r="AD45" t="str">
            <v/>
          </cell>
          <cell r="AF45">
            <v>35</v>
          </cell>
          <cell r="AG45" t="str">
            <v/>
          </cell>
          <cell r="AH45" t="str">
            <v/>
          </cell>
          <cell r="AI45" t="str">
            <v/>
          </cell>
          <cell r="AK45">
            <v>35</v>
          </cell>
          <cell r="AL45" t="str">
            <v/>
          </cell>
          <cell r="AM45" t="str">
            <v/>
          </cell>
          <cell r="AN45" t="str">
            <v/>
          </cell>
          <cell r="AP45">
            <v>35</v>
          </cell>
          <cell r="AQ45" t="e">
            <v>#N/A</v>
          </cell>
          <cell r="AR45" t="str">
            <v/>
          </cell>
          <cell r="AS45" t="e">
            <v>#N/A</v>
          </cell>
          <cell r="AT45" t="str">
            <v/>
          </cell>
          <cell r="AU45" t="e">
            <v>#N/A</v>
          </cell>
          <cell r="AV45" t="str">
            <v/>
          </cell>
          <cell r="AW45" t="e">
            <v>#N/A</v>
          </cell>
          <cell r="AX45" t="str">
            <v/>
          </cell>
          <cell r="AY45" t="e">
            <v>#N/A</v>
          </cell>
          <cell r="AZ45" t="str">
            <v/>
          </cell>
        </row>
        <row r="46">
          <cell r="B46">
            <v>36</v>
          </cell>
          <cell r="C46" t="str">
            <v/>
          </cell>
          <cell r="D46" t="str">
            <v/>
          </cell>
          <cell r="E46" t="str">
            <v/>
          </cell>
          <cell r="G46">
            <v>36</v>
          </cell>
          <cell r="H46" t="str">
            <v/>
          </cell>
          <cell r="I46" t="str">
            <v/>
          </cell>
          <cell r="J46" t="str">
            <v/>
          </cell>
          <cell r="L46">
            <v>36</v>
          </cell>
          <cell r="M46" t="str">
            <v/>
          </cell>
          <cell r="N46" t="str">
            <v/>
          </cell>
          <cell r="O46" t="str">
            <v/>
          </cell>
          <cell r="Q46">
            <v>36</v>
          </cell>
          <cell r="R46" t="str">
            <v/>
          </cell>
          <cell r="S46" t="str">
            <v/>
          </cell>
          <cell r="T46" t="str">
            <v/>
          </cell>
          <cell r="V46">
            <v>36</v>
          </cell>
          <cell r="W46" t="str">
            <v/>
          </cell>
          <cell r="X46" t="str">
            <v/>
          </cell>
          <cell r="Y46" t="str">
            <v/>
          </cell>
          <cell r="AA46">
            <v>36</v>
          </cell>
          <cell r="AB46" t="str">
            <v/>
          </cell>
          <cell r="AC46" t="str">
            <v/>
          </cell>
          <cell r="AD46" t="str">
            <v/>
          </cell>
          <cell r="AF46">
            <v>36</v>
          </cell>
          <cell r="AG46" t="str">
            <v/>
          </cell>
          <cell r="AH46" t="str">
            <v/>
          </cell>
          <cell r="AI46" t="str">
            <v/>
          </cell>
          <cell r="AK46">
            <v>36</v>
          </cell>
          <cell r="AL46" t="str">
            <v/>
          </cell>
          <cell r="AM46" t="str">
            <v/>
          </cell>
          <cell r="AN46" t="str">
            <v/>
          </cell>
          <cell r="AP46">
            <v>36</v>
          </cell>
          <cell r="AQ46" t="e">
            <v>#N/A</v>
          </cell>
          <cell r="AR46" t="str">
            <v/>
          </cell>
          <cell r="AS46" t="e">
            <v>#N/A</v>
          </cell>
          <cell r="AT46" t="str">
            <v/>
          </cell>
          <cell r="AU46" t="e">
            <v>#N/A</v>
          </cell>
          <cell r="AV46" t="str">
            <v/>
          </cell>
          <cell r="AW46" t="e">
            <v>#N/A</v>
          </cell>
          <cell r="AX46" t="str">
            <v/>
          </cell>
          <cell r="AY46" t="e">
            <v>#N/A</v>
          </cell>
          <cell r="AZ46" t="str">
            <v/>
          </cell>
        </row>
        <row r="47">
          <cell r="B47">
            <v>37</v>
          </cell>
          <cell r="C47" t="str">
            <v/>
          </cell>
          <cell r="D47" t="str">
            <v/>
          </cell>
          <cell r="E47" t="str">
            <v/>
          </cell>
          <cell r="G47">
            <v>37</v>
          </cell>
          <cell r="H47" t="str">
            <v/>
          </cell>
          <cell r="I47" t="str">
            <v/>
          </cell>
          <cell r="J47" t="str">
            <v/>
          </cell>
          <cell r="L47">
            <v>37</v>
          </cell>
          <cell r="M47" t="str">
            <v/>
          </cell>
          <cell r="N47" t="str">
            <v/>
          </cell>
          <cell r="O47" t="str">
            <v/>
          </cell>
          <cell r="Q47">
            <v>37</v>
          </cell>
          <cell r="R47" t="str">
            <v/>
          </cell>
          <cell r="S47" t="str">
            <v/>
          </cell>
          <cell r="T47" t="str">
            <v/>
          </cell>
          <cell r="V47">
            <v>37</v>
          </cell>
          <cell r="W47" t="str">
            <v/>
          </cell>
          <cell r="X47" t="str">
            <v/>
          </cell>
          <cell r="Y47" t="str">
            <v/>
          </cell>
          <cell r="AA47">
            <v>37</v>
          </cell>
          <cell r="AB47" t="str">
            <v/>
          </cell>
          <cell r="AC47" t="str">
            <v/>
          </cell>
          <cell r="AD47" t="str">
            <v/>
          </cell>
          <cell r="AF47">
            <v>37</v>
          </cell>
          <cell r="AG47" t="str">
            <v/>
          </cell>
          <cell r="AH47" t="str">
            <v/>
          </cell>
          <cell r="AI47" t="str">
            <v/>
          </cell>
          <cell r="AK47">
            <v>37</v>
          </cell>
          <cell r="AL47" t="str">
            <v/>
          </cell>
          <cell r="AM47" t="str">
            <v/>
          </cell>
          <cell r="AN47" t="str">
            <v/>
          </cell>
          <cell r="AP47">
            <v>37</v>
          </cell>
          <cell r="AQ47" t="e">
            <v>#N/A</v>
          </cell>
          <cell r="AR47" t="str">
            <v/>
          </cell>
          <cell r="AS47" t="e">
            <v>#N/A</v>
          </cell>
          <cell r="AT47" t="str">
            <v/>
          </cell>
          <cell r="AU47" t="e">
            <v>#N/A</v>
          </cell>
          <cell r="AV47" t="str">
            <v/>
          </cell>
          <cell r="AW47" t="e">
            <v>#N/A</v>
          </cell>
          <cell r="AX47" t="str">
            <v/>
          </cell>
          <cell r="AY47" t="e">
            <v>#N/A</v>
          </cell>
          <cell r="AZ47" t="str">
            <v/>
          </cell>
        </row>
        <row r="48">
          <cell r="B48">
            <v>38</v>
          </cell>
          <cell r="C48" t="str">
            <v/>
          </cell>
          <cell r="D48" t="str">
            <v/>
          </cell>
          <cell r="E48" t="str">
            <v/>
          </cell>
          <cell r="G48">
            <v>38</v>
          </cell>
          <cell r="H48" t="str">
            <v/>
          </cell>
          <cell r="I48" t="str">
            <v/>
          </cell>
          <cell r="J48" t="str">
            <v/>
          </cell>
          <cell r="L48">
            <v>38</v>
          </cell>
          <cell r="M48" t="str">
            <v/>
          </cell>
          <cell r="N48" t="str">
            <v/>
          </cell>
          <cell r="O48" t="str">
            <v/>
          </cell>
          <cell r="Q48">
            <v>38</v>
          </cell>
          <cell r="R48" t="str">
            <v/>
          </cell>
          <cell r="S48" t="str">
            <v/>
          </cell>
          <cell r="T48" t="str">
            <v/>
          </cell>
          <cell r="V48">
            <v>38</v>
          </cell>
          <cell r="W48" t="str">
            <v/>
          </cell>
          <cell r="X48" t="str">
            <v/>
          </cell>
          <cell r="Y48" t="str">
            <v/>
          </cell>
          <cell r="AA48">
            <v>38</v>
          </cell>
          <cell r="AB48" t="str">
            <v/>
          </cell>
          <cell r="AC48" t="str">
            <v/>
          </cell>
          <cell r="AD48" t="str">
            <v/>
          </cell>
          <cell r="AF48">
            <v>38</v>
          </cell>
          <cell r="AG48" t="str">
            <v/>
          </cell>
          <cell r="AH48" t="str">
            <v/>
          </cell>
          <cell r="AI48" t="str">
            <v/>
          </cell>
          <cell r="AK48">
            <v>38</v>
          </cell>
          <cell r="AL48" t="str">
            <v/>
          </cell>
          <cell r="AM48" t="str">
            <v/>
          </cell>
          <cell r="AN48" t="str">
            <v/>
          </cell>
          <cell r="AP48">
            <v>38</v>
          </cell>
          <cell r="AQ48" t="e">
            <v>#N/A</v>
          </cell>
          <cell r="AR48" t="str">
            <v/>
          </cell>
          <cell r="AS48" t="e">
            <v>#N/A</v>
          </cell>
          <cell r="AT48" t="str">
            <v/>
          </cell>
          <cell r="AU48" t="e">
            <v>#N/A</v>
          </cell>
          <cell r="AV48" t="str">
            <v/>
          </cell>
          <cell r="AW48" t="e">
            <v>#N/A</v>
          </cell>
          <cell r="AX48" t="str">
            <v/>
          </cell>
          <cell r="AY48" t="e">
            <v>#N/A</v>
          </cell>
          <cell r="AZ48" t="str">
            <v/>
          </cell>
        </row>
        <row r="49">
          <cell r="B49">
            <v>39</v>
          </cell>
          <cell r="C49" t="str">
            <v/>
          </cell>
          <cell r="D49" t="str">
            <v/>
          </cell>
          <cell r="E49" t="str">
            <v/>
          </cell>
          <cell r="G49">
            <v>39</v>
          </cell>
          <cell r="H49" t="str">
            <v/>
          </cell>
          <cell r="I49" t="str">
            <v/>
          </cell>
          <cell r="J49" t="str">
            <v/>
          </cell>
          <cell r="L49">
            <v>39</v>
          </cell>
          <cell r="M49" t="str">
            <v/>
          </cell>
          <cell r="N49" t="str">
            <v/>
          </cell>
          <cell r="O49" t="str">
            <v/>
          </cell>
          <cell r="Q49">
            <v>39</v>
          </cell>
          <cell r="R49" t="str">
            <v/>
          </cell>
          <cell r="S49" t="str">
            <v/>
          </cell>
          <cell r="T49" t="str">
            <v/>
          </cell>
          <cell r="V49">
            <v>39</v>
          </cell>
          <cell r="W49" t="str">
            <v/>
          </cell>
          <cell r="X49" t="str">
            <v/>
          </cell>
          <cell r="Y49" t="str">
            <v/>
          </cell>
          <cell r="AA49">
            <v>39</v>
          </cell>
          <cell r="AB49" t="str">
            <v/>
          </cell>
          <cell r="AC49" t="str">
            <v/>
          </cell>
          <cell r="AD49" t="str">
            <v/>
          </cell>
          <cell r="AF49">
            <v>39</v>
          </cell>
          <cell r="AG49" t="str">
            <v/>
          </cell>
          <cell r="AH49" t="str">
            <v/>
          </cell>
          <cell r="AI49" t="str">
            <v/>
          </cell>
          <cell r="AK49">
            <v>39</v>
          </cell>
          <cell r="AL49" t="str">
            <v/>
          </cell>
          <cell r="AM49" t="str">
            <v/>
          </cell>
          <cell r="AN49" t="str">
            <v/>
          </cell>
          <cell r="AP49">
            <v>39</v>
          </cell>
          <cell r="AQ49" t="e">
            <v>#N/A</v>
          </cell>
          <cell r="AR49" t="str">
            <v/>
          </cell>
          <cell r="AS49" t="e">
            <v>#N/A</v>
          </cell>
          <cell r="AT49" t="str">
            <v/>
          </cell>
          <cell r="AU49" t="e">
            <v>#N/A</v>
          </cell>
          <cell r="AV49" t="str">
            <v/>
          </cell>
          <cell r="AW49" t="e">
            <v>#N/A</v>
          </cell>
          <cell r="AX49" t="str">
            <v/>
          </cell>
          <cell r="AY49" t="e">
            <v>#N/A</v>
          </cell>
          <cell r="AZ49" t="str">
            <v/>
          </cell>
        </row>
        <row r="50">
          <cell r="B50">
            <v>40</v>
          </cell>
          <cell r="C50" t="str">
            <v/>
          </cell>
          <cell r="D50" t="str">
            <v/>
          </cell>
          <cell r="E50" t="str">
            <v/>
          </cell>
          <cell r="G50">
            <v>40</v>
          </cell>
          <cell r="H50" t="str">
            <v/>
          </cell>
          <cell r="I50" t="str">
            <v/>
          </cell>
          <cell r="J50" t="str">
            <v/>
          </cell>
          <cell r="L50">
            <v>40</v>
          </cell>
          <cell r="M50" t="str">
            <v/>
          </cell>
          <cell r="N50" t="str">
            <v/>
          </cell>
          <cell r="O50" t="str">
            <v/>
          </cell>
          <cell r="Q50">
            <v>40</v>
          </cell>
          <cell r="R50" t="str">
            <v/>
          </cell>
          <cell r="S50" t="str">
            <v/>
          </cell>
          <cell r="T50" t="str">
            <v/>
          </cell>
          <cell r="V50">
            <v>40</v>
          </cell>
          <cell r="W50" t="str">
            <v/>
          </cell>
          <cell r="X50" t="str">
            <v/>
          </cell>
          <cell r="Y50" t="str">
            <v/>
          </cell>
          <cell r="AA50">
            <v>40</v>
          </cell>
          <cell r="AB50" t="str">
            <v/>
          </cell>
          <cell r="AC50" t="str">
            <v/>
          </cell>
          <cell r="AD50" t="str">
            <v/>
          </cell>
          <cell r="AF50">
            <v>40</v>
          </cell>
          <cell r="AG50" t="str">
            <v/>
          </cell>
          <cell r="AH50" t="str">
            <v/>
          </cell>
          <cell r="AI50" t="str">
            <v/>
          </cell>
          <cell r="AK50">
            <v>40</v>
          </cell>
          <cell r="AL50" t="str">
            <v/>
          </cell>
          <cell r="AM50" t="str">
            <v/>
          </cell>
          <cell r="AN50" t="str">
            <v/>
          </cell>
          <cell r="AP50">
            <v>40</v>
          </cell>
          <cell r="AQ50" t="e">
            <v>#N/A</v>
          </cell>
          <cell r="AR50" t="str">
            <v/>
          </cell>
          <cell r="AS50" t="e">
            <v>#N/A</v>
          </cell>
          <cell r="AT50" t="str">
            <v/>
          </cell>
          <cell r="AU50" t="e">
            <v>#N/A</v>
          </cell>
          <cell r="AV50" t="str">
            <v/>
          </cell>
          <cell r="AW50" t="e">
            <v>#N/A</v>
          </cell>
          <cell r="AX50" t="str">
            <v/>
          </cell>
          <cell r="AY50" t="e">
            <v>#N/A</v>
          </cell>
          <cell r="AZ50" t="str">
            <v/>
          </cell>
        </row>
        <row r="65">
          <cell r="G65">
            <v>1</v>
          </cell>
          <cell r="H65">
            <v>8</v>
          </cell>
          <cell r="I65">
            <v>469</v>
          </cell>
          <cell r="J65">
            <v>749</v>
          </cell>
          <cell r="K65">
            <v>0</v>
          </cell>
          <cell r="L65">
            <v>1</v>
          </cell>
          <cell r="M65">
            <v>9</v>
          </cell>
          <cell r="N65">
            <v>514</v>
          </cell>
          <cell r="O65">
            <v>834</v>
          </cell>
          <cell r="P65">
            <v>-1</v>
          </cell>
          <cell r="Q65">
            <v>1</v>
          </cell>
          <cell r="R65">
            <v>10</v>
          </cell>
          <cell r="S65">
            <v>545</v>
          </cell>
          <cell r="T65">
            <v>905</v>
          </cell>
          <cell r="U65">
            <v>0</v>
          </cell>
          <cell r="V65">
            <v>1</v>
          </cell>
          <cell r="W65">
            <v>8</v>
          </cell>
          <cell r="X65">
            <v>514</v>
          </cell>
          <cell r="Y65">
            <v>834</v>
          </cell>
          <cell r="Z65">
            <v>0</v>
          </cell>
          <cell r="AA65">
            <v>1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>
            <v>1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>
            <v>1</v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Q65">
            <v>1</v>
          </cell>
          <cell r="AR65">
            <v>0</v>
          </cell>
          <cell r="AS65" t="str">
            <v/>
          </cell>
          <cell r="AT65" t="str">
            <v/>
          </cell>
          <cell r="AV65" t="str">
            <v/>
          </cell>
        </row>
        <row r="66">
          <cell r="G66">
            <v>2</v>
          </cell>
          <cell r="H66">
            <v>3</v>
          </cell>
          <cell r="I66">
            <v>445</v>
          </cell>
          <cell r="J66">
            <v>725</v>
          </cell>
          <cell r="K66">
            <v>0</v>
          </cell>
          <cell r="L66">
            <v>2</v>
          </cell>
          <cell r="M66">
            <v>1</v>
          </cell>
          <cell r="N66">
            <v>462</v>
          </cell>
          <cell r="O66">
            <v>742</v>
          </cell>
          <cell r="P66">
            <v>2</v>
          </cell>
          <cell r="Q66">
            <v>2</v>
          </cell>
          <cell r="R66">
            <v>1</v>
          </cell>
          <cell r="S66">
            <v>450</v>
          </cell>
          <cell r="T66">
            <v>730</v>
          </cell>
          <cell r="U66">
            <v>2</v>
          </cell>
          <cell r="V66">
            <v>2</v>
          </cell>
          <cell r="W66">
            <v>5</v>
          </cell>
          <cell r="X66">
            <v>500</v>
          </cell>
          <cell r="Y66">
            <v>820</v>
          </cell>
          <cell r="Z66">
            <v>-1</v>
          </cell>
          <cell r="AA66">
            <v>2</v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>
            <v>2</v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>
            <v>2</v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Q66">
            <v>2</v>
          </cell>
          <cell r="AR66">
            <v>0</v>
          </cell>
          <cell r="AS66" t="str">
            <v/>
          </cell>
          <cell r="AT66" t="str">
            <v/>
          </cell>
          <cell r="AV66" t="str">
            <v/>
          </cell>
        </row>
        <row r="67">
          <cell r="G67">
            <v>3</v>
          </cell>
          <cell r="H67">
            <v>12</v>
          </cell>
          <cell r="I67">
            <v>3600</v>
          </cell>
          <cell r="J67">
            <v>6000</v>
          </cell>
          <cell r="K67">
            <v>0</v>
          </cell>
          <cell r="L67">
            <v>3</v>
          </cell>
          <cell r="M67">
            <v>12</v>
          </cell>
          <cell r="N67">
            <v>3600</v>
          </cell>
          <cell r="O67">
            <v>6000</v>
          </cell>
          <cell r="P67">
            <v>0</v>
          </cell>
          <cell r="Q67">
            <v>3</v>
          </cell>
          <cell r="R67">
            <v>12</v>
          </cell>
          <cell r="S67">
            <v>3600</v>
          </cell>
          <cell r="T67">
            <v>6000</v>
          </cell>
          <cell r="U67">
            <v>0</v>
          </cell>
          <cell r="V67">
            <v>3</v>
          </cell>
          <cell r="W67">
            <v>12</v>
          </cell>
          <cell r="X67">
            <v>3600</v>
          </cell>
          <cell r="Y67">
            <v>6000</v>
          </cell>
          <cell r="Z67">
            <v>0</v>
          </cell>
          <cell r="AA67">
            <v>3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>
            <v>3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>
            <v>3</v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Q67">
            <v>3</v>
          </cell>
          <cell r="AR67">
            <v>0</v>
          </cell>
          <cell r="AS67" t="str">
            <v/>
          </cell>
          <cell r="AT67" t="str">
            <v/>
          </cell>
          <cell r="AV67" t="str">
            <v/>
          </cell>
        </row>
        <row r="68">
          <cell r="G68">
            <v>4</v>
          </cell>
          <cell r="H68">
            <v>2</v>
          </cell>
          <cell r="I68">
            <v>430</v>
          </cell>
          <cell r="J68">
            <v>710</v>
          </cell>
          <cell r="K68">
            <v>2</v>
          </cell>
          <cell r="L68">
            <v>4</v>
          </cell>
          <cell r="M68">
            <v>4</v>
          </cell>
          <cell r="N68">
            <v>470</v>
          </cell>
          <cell r="O68">
            <v>750</v>
          </cell>
          <cell r="P68">
            <v>-1</v>
          </cell>
          <cell r="Q68">
            <v>4</v>
          </cell>
          <cell r="R68">
            <v>3</v>
          </cell>
          <cell r="S68">
            <v>482</v>
          </cell>
          <cell r="T68">
            <v>802</v>
          </cell>
          <cell r="U68">
            <v>0</v>
          </cell>
          <cell r="V68">
            <v>4</v>
          </cell>
          <cell r="W68">
            <v>2</v>
          </cell>
          <cell r="X68">
            <v>439</v>
          </cell>
          <cell r="Y68">
            <v>719</v>
          </cell>
          <cell r="Z68">
            <v>2</v>
          </cell>
          <cell r="AA68">
            <v>4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>
            <v>4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>
            <v>4</v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Q68">
            <v>4</v>
          </cell>
          <cell r="AR68">
            <v>0</v>
          </cell>
          <cell r="AS68" t="str">
            <v/>
          </cell>
          <cell r="AT68" t="str">
            <v/>
          </cell>
          <cell r="AV68" t="str">
            <v/>
          </cell>
        </row>
        <row r="69">
          <cell r="G69">
            <v>5</v>
          </cell>
          <cell r="H69">
            <v>5</v>
          </cell>
          <cell r="I69">
            <v>458</v>
          </cell>
          <cell r="J69">
            <v>738</v>
          </cell>
          <cell r="K69">
            <v>-2</v>
          </cell>
          <cell r="L69">
            <v>5</v>
          </cell>
          <cell r="M69">
            <v>7</v>
          </cell>
          <cell r="N69">
            <v>486</v>
          </cell>
          <cell r="O69">
            <v>806</v>
          </cell>
          <cell r="P69">
            <v>-1</v>
          </cell>
          <cell r="Q69">
            <v>5</v>
          </cell>
          <cell r="R69">
            <v>5</v>
          </cell>
          <cell r="S69">
            <v>506</v>
          </cell>
          <cell r="T69">
            <v>826</v>
          </cell>
          <cell r="U69">
            <v>0</v>
          </cell>
          <cell r="V69">
            <v>5</v>
          </cell>
          <cell r="W69">
            <v>4</v>
          </cell>
          <cell r="X69">
            <v>497</v>
          </cell>
          <cell r="Y69">
            <v>817</v>
          </cell>
          <cell r="Z69">
            <v>0</v>
          </cell>
          <cell r="AA69">
            <v>5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>
            <v>5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>
            <v>5</v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Q69">
            <v>5</v>
          </cell>
          <cell r="AR69">
            <v>0</v>
          </cell>
          <cell r="AS69" t="str">
            <v/>
          </cell>
          <cell r="AT69" t="str">
            <v/>
          </cell>
          <cell r="AV69" t="str">
            <v/>
          </cell>
        </row>
        <row r="70">
          <cell r="G70">
            <v>6</v>
          </cell>
          <cell r="H70">
            <v>6</v>
          </cell>
          <cell r="I70">
            <v>465</v>
          </cell>
          <cell r="J70">
            <v>745</v>
          </cell>
          <cell r="K70">
            <v>-3</v>
          </cell>
          <cell r="L70">
            <v>6</v>
          </cell>
          <cell r="M70">
            <v>6</v>
          </cell>
          <cell r="N70">
            <v>480</v>
          </cell>
          <cell r="O70">
            <v>800</v>
          </cell>
          <cell r="P70">
            <v>-1</v>
          </cell>
          <cell r="Q70">
            <v>6</v>
          </cell>
          <cell r="R70">
            <v>3</v>
          </cell>
          <cell r="S70">
            <v>482</v>
          </cell>
          <cell r="T70">
            <v>802</v>
          </cell>
          <cell r="U70">
            <v>0</v>
          </cell>
          <cell r="V70">
            <v>6</v>
          </cell>
          <cell r="W70">
            <v>1</v>
          </cell>
          <cell r="X70">
            <v>423</v>
          </cell>
          <cell r="Y70">
            <v>703</v>
          </cell>
          <cell r="Z70">
            <v>3</v>
          </cell>
          <cell r="AA70">
            <v>6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>
            <v>6</v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>
            <v>6</v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Q70">
            <v>6</v>
          </cell>
          <cell r="AR70">
            <v>0</v>
          </cell>
          <cell r="AS70" t="str">
            <v/>
          </cell>
          <cell r="AT70" t="str">
            <v/>
          </cell>
          <cell r="AV70" t="str">
            <v/>
          </cell>
        </row>
        <row r="71">
          <cell r="G71">
            <v>7</v>
          </cell>
          <cell r="H71">
            <v>9</v>
          </cell>
          <cell r="I71">
            <v>505</v>
          </cell>
          <cell r="J71">
            <v>825</v>
          </cell>
          <cell r="K71">
            <v>1</v>
          </cell>
          <cell r="L71">
            <v>7</v>
          </cell>
          <cell r="M71">
            <v>10</v>
          </cell>
          <cell r="N71">
            <v>517</v>
          </cell>
          <cell r="O71">
            <v>837</v>
          </cell>
          <cell r="P71">
            <v>0</v>
          </cell>
          <cell r="Q71">
            <v>7</v>
          </cell>
          <cell r="R71">
            <v>7</v>
          </cell>
          <cell r="S71">
            <v>518</v>
          </cell>
          <cell r="T71">
            <v>838</v>
          </cell>
          <cell r="U71">
            <v>1</v>
          </cell>
          <cell r="V71">
            <v>7</v>
          </cell>
          <cell r="W71">
            <v>5</v>
          </cell>
          <cell r="X71">
            <v>500</v>
          </cell>
          <cell r="Y71">
            <v>820</v>
          </cell>
          <cell r="Z71">
            <v>-1</v>
          </cell>
          <cell r="AA71">
            <v>7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>
            <v>7</v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>
            <v>7</v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Q71">
            <v>7</v>
          </cell>
          <cell r="AR71">
            <v>0</v>
          </cell>
          <cell r="AS71" t="str">
            <v/>
          </cell>
          <cell r="AT71" t="str">
            <v/>
          </cell>
          <cell r="AV71" t="str">
            <v/>
          </cell>
        </row>
        <row r="72">
          <cell r="G72">
            <v>8</v>
          </cell>
          <cell r="H72">
            <v>1</v>
          </cell>
          <cell r="I72">
            <v>422</v>
          </cell>
          <cell r="J72">
            <v>702</v>
          </cell>
          <cell r="K72">
            <v>4</v>
          </cell>
          <cell r="L72">
            <v>8</v>
          </cell>
          <cell r="M72">
            <v>3</v>
          </cell>
          <cell r="N72">
            <v>467</v>
          </cell>
          <cell r="O72">
            <v>747</v>
          </cell>
          <cell r="P72">
            <v>0</v>
          </cell>
          <cell r="Q72">
            <v>8</v>
          </cell>
          <cell r="R72">
            <v>2</v>
          </cell>
          <cell r="S72">
            <v>465</v>
          </cell>
          <cell r="T72">
            <v>745</v>
          </cell>
          <cell r="U72">
            <v>0</v>
          </cell>
          <cell r="V72">
            <v>8</v>
          </cell>
          <cell r="W72">
            <v>7</v>
          </cell>
          <cell r="X72">
            <v>509</v>
          </cell>
          <cell r="Y72">
            <v>829</v>
          </cell>
          <cell r="Z72">
            <v>-3</v>
          </cell>
          <cell r="AA72">
            <v>8</v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>
            <v>8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>
            <v>8</v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Q72">
            <v>8</v>
          </cell>
          <cell r="AR72">
            <v>0</v>
          </cell>
          <cell r="AS72" t="str">
            <v/>
          </cell>
          <cell r="AT72" t="str">
            <v/>
          </cell>
          <cell r="AV72" t="str">
            <v/>
          </cell>
        </row>
        <row r="73">
          <cell r="G73">
            <v>9</v>
          </cell>
          <cell r="H73">
            <v>10</v>
          </cell>
          <cell r="I73">
            <v>550</v>
          </cell>
          <cell r="J73">
            <v>910</v>
          </cell>
          <cell r="K73">
            <v>-1</v>
          </cell>
          <cell r="L73">
            <v>9</v>
          </cell>
          <cell r="M73">
            <v>11</v>
          </cell>
          <cell r="N73">
            <v>560</v>
          </cell>
          <cell r="O73">
            <v>920</v>
          </cell>
          <cell r="P73">
            <v>0</v>
          </cell>
          <cell r="Q73">
            <v>9</v>
          </cell>
          <cell r="R73">
            <v>11</v>
          </cell>
          <cell r="S73">
            <v>664</v>
          </cell>
          <cell r="T73">
            <v>1104</v>
          </cell>
          <cell r="U73">
            <v>0</v>
          </cell>
          <cell r="V73">
            <v>9</v>
          </cell>
          <cell r="W73">
            <v>11</v>
          </cell>
          <cell r="X73">
            <v>552</v>
          </cell>
          <cell r="Y73">
            <v>912</v>
          </cell>
          <cell r="Z73">
            <v>0</v>
          </cell>
          <cell r="AA73">
            <v>9</v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>
            <v>9</v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>
            <v>9</v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Q73">
            <v>9</v>
          </cell>
          <cell r="AR73">
            <v>0</v>
          </cell>
          <cell r="AS73" t="str">
            <v/>
          </cell>
          <cell r="AT73" t="str">
            <v/>
          </cell>
          <cell r="AV73" t="str">
            <v/>
          </cell>
        </row>
        <row r="74">
          <cell r="G74">
            <v>10</v>
          </cell>
          <cell r="H74">
            <v>7</v>
          </cell>
          <cell r="I74">
            <v>467</v>
          </cell>
          <cell r="J74">
            <v>747</v>
          </cell>
          <cell r="K74">
            <v>1</v>
          </cell>
          <cell r="L74">
            <v>10</v>
          </cell>
          <cell r="M74">
            <v>5</v>
          </cell>
          <cell r="N74">
            <v>477</v>
          </cell>
          <cell r="O74">
            <v>757</v>
          </cell>
          <cell r="P74">
            <v>1</v>
          </cell>
          <cell r="Q74">
            <v>10</v>
          </cell>
          <cell r="R74">
            <v>8</v>
          </cell>
          <cell r="S74">
            <v>525</v>
          </cell>
          <cell r="T74">
            <v>845</v>
          </cell>
          <cell r="U74">
            <v>0</v>
          </cell>
          <cell r="V74">
            <v>10</v>
          </cell>
          <cell r="W74">
            <v>10</v>
          </cell>
          <cell r="X74">
            <v>521</v>
          </cell>
          <cell r="Y74">
            <v>841</v>
          </cell>
          <cell r="Z74">
            <v>0</v>
          </cell>
          <cell r="AA74">
            <v>10</v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>
            <v>10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>
            <v>10</v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Q74">
            <v>10</v>
          </cell>
          <cell r="AR74">
            <v>0</v>
          </cell>
          <cell r="AS74" t="str">
            <v/>
          </cell>
          <cell r="AT74" t="str">
            <v/>
          </cell>
          <cell r="AV74" t="str">
            <v/>
          </cell>
        </row>
        <row r="75">
          <cell r="G75">
            <v>11</v>
          </cell>
          <cell r="H75">
            <v>4</v>
          </cell>
          <cell r="I75">
            <v>448</v>
          </cell>
          <cell r="J75">
            <v>728</v>
          </cell>
          <cell r="K75">
            <v>-1</v>
          </cell>
          <cell r="L75">
            <v>11</v>
          </cell>
          <cell r="M75">
            <v>1</v>
          </cell>
          <cell r="N75">
            <v>462</v>
          </cell>
          <cell r="O75">
            <v>742</v>
          </cell>
          <cell r="P75">
            <v>1</v>
          </cell>
          <cell r="Q75">
            <v>11</v>
          </cell>
          <cell r="R75">
            <v>6</v>
          </cell>
          <cell r="S75">
            <v>507</v>
          </cell>
          <cell r="T75">
            <v>827</v>
          </cell>
          <cell r="U75">
            <v>-2</v>
          </cell>
          <cell r="V75">
            <v>11</v>
          </cell>
          <cell r="W75">
            <v>9</v>
          </cell>
          <cell r="X75">
            <v>518</v>
          </cell>
          <cell r="Y75">
            <v>838</v>
          </cell>
          <cell r="Z75">
            <v>-1</v>
          </cell>
          <cell r="AA75">
            <v>11</v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>
            <v>11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>
            <v>11</v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Q75">
            <v>11</v>
          </cell>
          <cell r="AR75">
            <v>0</v>
          </cell>
          <cell r="AS75" t="str">
            <v/>
          </cell>
          <cell r="AT75" t="str">
            <v/>
          </cell>
          <cell r="AV75" t="str">
            <v/>
          </cell>
        </row>
        <row r="76">
          <cell r="G76">
            <v>12</v>
          </cell>
          <cell r="H76">
            <v>11</v>
          </cell>
          <cell r="I76">
            <v>555</v>
          </cell>
          <cell r="J76">
            <v>915</v>
          </cell>
          <cell r="K76">
            <v>-1</v>
          </cell>
          <cell r="L76">
            <v>12</v>
          </cell>
          <cell r="M76">
            <v>8</v>
          </cell>
          <cell r="N76">
            <v>513</v>
          </cell>
          <cell r="O76">
            <v>833</v>
          </cell>
          <cell r="P76">
            <v>0</v>
          </cell>
          <cell r="Q76">
            <v>12</v>
          </cell>
          <cell r="R76">
            <v>9</v>
          </cell>
          <cell r="S76">
            <v>541</v>
          </cell>
          <cell r="T76">
            <v>901</v>
          </cell>
          <cell r="U76">
            <v>-1</v>
          </cell>
          <cell r="V76">
            <v>12</v>
          </cell>
          <cell r="W76">
            <v>3</v>
          </cell>
          <cell r="X76">
            <v>456</v>
          </cell>
          <cell r="Y76">
            <v>736</v>
          </cell>
          <cell r="Z76">
            <v>1</v>
          </cell>
          <cell r="AA76">
            <v>12</v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>
            <v>12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>
            <v>12</v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Q76">
            <v>12</v>
          </cell>
          <cell r="AR76">
            <v>0</v>
          </cell>
          <cell r="AS76" t="str">
            <v/>
          </cell>
          <cell r="AT76" t="str">
            <v/>
          </cell>
          <cell r="AV76" t="str">
            <v/>
          </cell>
        </row>
        <row r="77">
          <cell r="G77">
            <v>13</v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>
            <v>13</v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>
            <v>13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>
            <v>13</v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>
            <v>13</v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>
            <v>13</v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>
            <v>13</v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Q77">
            <v>13</v>
          </cell>
          <cell r="AR77">
            <v>0</v>
          </cell>
          <cell r="AS77" t="str">
            <v/>
          </cell>
          <cell r="AT77" t="str">
            <v/>
          </cell>
          <cell r="AV77" t="str">
            <v/>
          </cell>
        </row>
        <row r="78">
          <cell r="G78">
            <v>14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>
            <v>14</v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>
            <v>14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>
            <v>14</v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>
            <v>14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>
            <v>14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>
            <v>14</v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Q78">
            <v>14</v>
          </cell>
          <cell r="AR78">
            <v>0</v>
          </cell>
          <cell r="AS78" t="str">
            <v/>
          </cell>
          <cell r="AT78" t="str">
            <v/>
          </cell>
          <cell r="AV78" t="str">
            <v/>
          </cell>
        </row>
        <row r="79">
          <cell r="G79">
            <v>15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15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>
            <v>15</v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>
            <v>15</v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>
            <v>15</v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>
            <v>15</v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Q79">
            <v>15</v>
          </cell>
          <cell r="AR79">
            <v>0</v>
          </cell>
          <cell r="AS79" t="str">
            <v/>
          </cell>
          <cell r="AT79" t="str">
            <v/>
          </cell>
          <cell r="AV79" t="str">
            <v/>
          </cell>
        </row>
        <row r="80">
          <cell r="G80">
            <v>16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>
            <v>16</v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>
            <v>16</v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>
            <v>16</v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>
            <v>16</v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>
            <v>16</v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>
            <v>16</v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Q80">
            <v>16</v>
          </cell>
          <cell r="AR80">
            <v>0</v>
          </cell>
          <cell r="AS80" t="str">
            <v/>
          </cell>
          <cell r="AT80" t="str">
            <v/>
          </cell>
          <cell r="AV80" t="str">
            <v/>
          </cell>
        </row>
        <row r="81">
          <cell r="G81">
            <v>17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17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17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>
            <v>17</v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>
            <v>17</v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>
            <v>17</v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>
            <v>17</v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Q81">
            <v>17</v>
          </cell>
          <cell r="AR81">
            <v>0</v>
          </cell>
          <cell r="AS81" t="str">
            <v/>
          </cell>
          <cell r="AT81" t="str">
            <v/>
          </cell>
          <cell r="AV81" t="str">
            <v/>
          </cell>
        </row>
        <row r="82">
          <cell r="G82">
            <v>18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>
            <v>18</v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>
            <v>18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>
            <v>18</v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>
            <v>18</v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>
            <v>18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>
            <v>18</v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Q82">
            <v>18</v>
          </cell>
          <cell r="AR82">
            <v>0</v>
          </cell>
          <cell r="AS82" t="str">
            <v/>
          </cell>
          <cell r="AT82" t="str">
            <v/>
          </cell>
          <cell r="AV82" t="str">
            <v/>
          </cell>
        </row>
        <row r="83">
          <cell r="G83">
            <v>19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19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19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>
            <v>19</v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>
            <v>19</v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>
            <v>19</v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>
            <v>19</v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Q83">
            <v>19</v>
          </cell>
          <cell r="AR83">
            <v>0</v>
          </cell>
          <cell r="AS83" t="str">
            <v/>
          </cell>
          <cell r="AT83" t="str">
            <v/>
          </cell>
          <cell r="AV83" t="str">
            <v/>
          </cell>
        </row>
        <row r="84">
          <cell r="G84">
            <v>20</v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>
            <v>20</v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>
            <v>20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>
            <v>20</v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>
            <v>20</v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>
            <v>20</v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>
            <v>20</v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Q84">
            <v>20</v>
          </cell>
          <cell r="AR84">
            <v>0</v>
          </cell>
          <cell r="AS84" t="str">
            <v/>
          </cell>
          <cell r="AT84" t="str">
            <v/>
          </cell>
          <cell r="AV84" t="str">
            <v/>
          </cell>
        </row>
        <row r="85">
          <cell r="G85">
            <v>21</v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>
            <v>21</v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>
            <v>21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>
            <v>21</v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>
            <v>21</v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>
            <v>21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>
            <v>21</v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Q85">
            <v>21</v>
          </cell>
          <cell r="AR85">
            <v>0</v>
          </cell>
          <cell r="AS85" t="str">
            <v/>
          </cell>
          <cell r="AT85" t="str">
            <v/>
          </cell>
          <cell r="AV85" t="str">
            <v/>
          </cell>
        </row>
        <row r="86">
          <cell r="G86">
            <v>22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>
            <v>22</v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22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>
            <v>22</v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>
            <v>22</v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>
            <v>22</v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>
            <v>22</v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Q86">
            <v>22</v>
          </cell>
          <cell r="AR86">
            <v>0</v>
          </cell>
          <cell r="AS86" t="str">
            <v/>
          </cell>
          <cell r="AT86" t="str">
            <v/>
          </cell>
          <cell r="AV86" t="str">
            <v/>
          </cell>
        </row>
        <row r="87">
          <cell r="G87">
            <v>23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>
            <v>23</v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>
            <v>23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>
            <v>23</v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>
            <v>23</v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>
            <v>23</v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>
            <v>23</v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Q87">
            <v>23</v>
          </cell>
          <cell r="AR87">
            <v>0</v>
          </cell>
          <cell r="AS87" t="str">
            <v/>
          </cell>
          <cell r="AT87" t="str">
            <v/>
          </cell>
          <cell r="AV87" t="str">
            <v/>
          </cell>
        </row>
        <row r="88">
          <cell r="G88">
            <v>24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24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24</v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>
            <v>24</v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>
            <v>24</v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>
            <v>24</v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>
            <v>24</v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Q88">
            <v>24</v>
          </cell>
          <cell r="AR88">
            <v>0</v>
          </cell>
          <cell r="AS88" t="str">
            <v/>
          </cell>
          <cell r="AT88" t="str">
            <v/>
          </cell>
          <cell r="AV88" t="str">
            <v/>
          </cell>
        </row>
        <row r="89">
          <cell r="G89">
            <v>25</v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>
            <v>25</v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>
            <v>25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>
            <v>25</v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>
            <v>25</v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>
            <v>25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>
            <v>25</v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Q89">
            <v>25</v>
          </cell>
          <cell r="AR89">
            <v>0</v>
          </cell>
          <cell r="AS89" t="str">
            <v/>
          </cell>
          <cell r="AT89" t="str">
            <v/>
          </cell>
          <cell r="AV89" t="str">
            <v/>
          </cell>
        </row>
        <row r="90">
          <cell r="G90">
            <v>26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26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26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26</v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>
            <v>26</v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>
            <v>26</v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>
            <v>26</v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Q90">
            <v>26</v>
          </cell>
          <cell r="AR90">
            <v>0</v>
          </cell>
          <cell r="AS90" t="str">
            <v/>
          </cell>
          <cell r="AT90" t="str">
            <v/>
          </cell>
          <cell r="AV90" t="str">
            <v/>
          </cell>
        </row>
        <row r="91">
          <cell r="G91">
            <v>27</v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>
            <v>27</v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>
            <v>27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27</v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>
            <v>27</v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>
            <v>27</v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>
            <v>27</v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Q91">
            <v>27</v>
          </cell>
          <cell r="AR91">
            <v>0</v>
          </cell>
          <cell r="AS91" t="str">
            <v/>
          </cell>
          <cell r="AT91" t="str">
            <v/>
          </cell>
          <cell r="AV91" t="str">
            <v/>
          </cell>
        </row>
        <row r="92">
          <cell r="G92">
            <v>28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28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28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28</v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>
            <v>28</v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>
            <v>28</v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>
            <v>28</v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Q92">
            <v>28</v>
          </cell>
          <cell r="AR92">
            <v>0</v>
          </cell>
          <cell r="AS92" t="str">
            <v/>
          </cell>
          <cell r="AT92" t="str">
            <v/>
          </cell>
          <cell r="AV92" t="str">
            <v/>
          </cell>
        </row>
        <row r="93">
          <cell r="G93">
            <v>29</v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>
            <v>29</v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>
            <v>29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29</v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>
            <v>29</v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>
            <v>29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>
            <v>29</v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Q93">
            <v>29</v>
          </cell>
          <cell r="AR93">
            <v>0</v>
          </cell>
          <cell r="AS93" t="str">
            <v/>
          </cell>
          <cell r="AT93" t="str">
            <v/>
          </cell>
          <cell r="AV93" t="str">
            <v/>
          </cell>
        </row>
        <row r="94">
          <cell r="G94">
            <v>30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30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30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30</v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>
            <v>30</v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>
            <v>30</v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>
            <v>30</v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Q94">
            <v>30</v>
          </cell>
          <cell r="AR94">
            <v>0</v>
          </cell>
          <cell r="AS94" t="str">
            <v/>
          </cell>
          <cell r="AT94" t="str">
            <v/>
          </cell>
          <cell r="AV94" t="str">
            <v/>
          </cell>
        </row>
        <row r="95">
          <cell r="G95">
            <v>31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>
            <v>31</v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31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31</v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>
            <v>31</v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>
            <v>31</v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>
            <v>31</v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Q95">
            <v>31</v>
          </cell>
          <cell r="AR95">
            <v>0</v>
          </cell>
          <cell r="AS95" t="str">
            <v/>
          </cell>
          <cell r="AT95" t="str">
            <v/>
          </cell>
          <cell r="AV95" t="str">
            <v/>
          </cell>
        </row>
        <row r="96">
          <cell r="G96">
            <v>32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>
            <v>32</v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32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32</v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>
            <v>32</v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>
            <v>32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>
            <v>32</v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Q96">
            <v>32</v>
          </cell>
          <cell r="AR96">
            <v>0</v>
          </cell>
          <cell r="AS96" t="str">
            <v/>
          </cell>
          <cell r="AT96" t="str">
            <v/>
          </cell>
          <cell r="AV96" t="str">
            <v/>
          </cell>
        </row>
        <row r="97">
          <cell r="G97">
            <v>33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>
            <v>33</v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>
            <v>33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33</v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>
            <v>33</v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>
            <v>33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>
            <v>33</v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Q97">
            <v>33</v>
          </cell>
          <cell r="AR97">
            <v>0</v>
          </cell>
          <cell r="AS97" t="str">
            <v/>
          </cell>
          <cell r="AT97" t="str">
            <v/>
          </cell>
          <cell r="AV97" t="str">
            <v/>
          </cell>
        </row>
        <row r="98">
          <cell r="G98">
            <v>34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34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34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34</v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>
            <v>34</v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>
            <v>34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>
            <v>34</v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Q98">
            <v>34</v>
          </cell>
          <cell r="AR98">
            <v>0</v>
          </cell>
          <cell r="AS98" t="str">
            <v/>
          </cell>
          <cell r="AT98" t="str">
            <v/>
          </cell>
          <cell r="AV98" t="str">
            <v/>
          </cell>
        </row>
        <row r="99">
          <cell r="G99">
            <v>35</v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>
            <v>35</v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>
            <v>35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35</v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>
            <v>35</v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>
            <v>35</v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>
            <v>35</v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Q99">
            <v>35</v>
          </cell>
          <cell r="AR99">
            <v>0</v>
          </cell>
          <cell r="AS99" t="str">
            <v/>
          </cell>
          <cell r="AT99" t="str">
            <v/>
          </cell>
          <cell r="AV99" t="str">
            <v/>
          </cell>
        </row>
        <row r="100">
          <cell r="G100">
            <v>36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36</v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>
            <v>36</v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36</v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>
            <v>36</v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>
            <v>36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>
            <v>36</v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Q100">
            <v>36</v>
          </cell>
          <cell r="AR100">
            <v>0</v>
          </cell>
          <cell r="AS100" t="str">
            <v/>
          </cell>
          <cell r="AT100" t="str">
            <v/>
          </cell>
          <cell r="AV100" t="str">
            <v/>
          </cell>
        </row>
        <row r="101">
          <cell r="G101">
            <v>37</v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>
            <v>37</v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>
            <v>37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37</v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>
            <v>37</v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>
            <v>37</v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>
            <v>37</v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Q101">
            <v>37</v>
          </cell>
          <cell r="AR101">
            <v>0</v>
          </cell>
          <cell r="AS101" t="str">
            <v/>
          </cell>
          <cell r="AT101" t="str">
            <v/>
          </cell>
          <cell r="AV101" t="str">
            <v/>
          </cell>
        </row>
        <row r="102">
          <cell r="G102">
            <v>38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>
            <v>38</v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38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>
            <v>38</v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>
            <v>38</v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>
            <v>38</v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>
            <v>38</v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Q102">
            <v>38</v>
          </cell>
          <cell r="AR102">
            <v>0</v>
          </cell>
          <cell r="AS102" t="str">
            <v/>
          </cell>
          <cell r="AT102" t="str">
            <v/>
          </cell>
          <cell r="AV102" t="str">
            <v/>
          </cell>
        </row>
        <row r="103">
          <cell r="G103">
            <v>39</v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>
            <v>39</v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39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39</v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>
            <v>39</v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>
            <v>39</v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>
            <v>39</v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Q103">
            <v>39</v>
          </cell>
          <cell r="AR103">
            <v>0</v>
          </cell>
          <cell r="AS103" t="str">
            <v/>
          </cell>
          <cell r="AT103" t="str">
            <v/>
          </cell>
          <cell r="AV103" t="str">
            <v/>
          </cell>
        </row>
        <row r="104">
          <cell r="G104">
            <v>40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40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40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40</v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>
            <v>40</v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>
            <v>40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>
            <v>40</v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Q104">
            <v>40</v>
          </cell>
          <cell r="AR104">
            <v>0</v>
          </cell>
          <cell r="AS104" t="str">
            <v/>
          </cell>
          <cell r="AT104" t="str">
            <v/>
          </cell>
          <cell r="AV104" t="str">
            <v/>
          </cell>
        </row>
        <row r="119">
          <cell r="B119">
            <v>1</v>
          </cell>
          <cell r="C119">
            <v>6</v>
          </cell>
          <cell r="D119">
            <v>420</v>
          </cell>
          <cell r="E119">
            <v>700</v>
          </cell>
          <cell r="G119">
            <v>1</v>
          </cell>
          <cell r="H119">
            <v>8</v>
          </cell>
          <cell r="I119">
            <v>422</v>
          </cell>
          <cell r="J119">
            <v>702</v>
          </cell>
          <cell r="L119">
            <v>1</v>
          </cell>
          <cell r="M119">
            <v>2</v>
          </cell>
          <cell r="N119">
            <v>462</v>
          </cell>
          <cell r="O119">
            <v>742</v>
          </cell>
          <cell r="Q119">
            <v>1</v>
          </cell>
          <cell r="R119">
            <v>2</v>
          </cell>
          <cell r="S119">
            <v>450</v>
          </cell>
          <cell r="T119">
            <v>730</v>
          </cell>
          <cell r="V119">
            <v>1</v>
          </cell>
          <cell r="W119">
            <v>6</v>
          </cell>
          <cell r="X119">
            <v>423</v>
          </cell>
          <cell r="Y119">
            <v>703</v>
          </cell>
          <cell r="AA119" t="str">
            <v/>
          </cell>
          <cell r="AB119">
            <v>1</v>
          </cell>
          <cell r="AC119" t="str">
            <v/>
          </cell>
          <cell r="AD119" t="str">
            <v/>
          </cell>
        </row>
        <row r="120">
          <cell r="B120">
            <v>2</v>
          </cell>
          <cell r="C120">
            <v>11</v>
          </cell>
          <cell r="D120">
            <v>427</v>
          </cell>
          <cell r="E120">
            <v>707</v>
          </cell>
          <cell r="G120">
            <v>2</v>
          </cell>
          <cell r="H120">
            <v>4</v>
          </cell>
          <cell r="I120">
            <v>430</v>
          </cell>
          <cell r="J120">
            <v>710</v>
          </cell>
          <cell r="L120">
            <v>1</v>
          </cell>
          <cell r="M120">
            <v>11</v>
          </cell>
          <cell r="N120">
            <v>462</v>
          </cell>
          <cell r="O120">
            <v>742</v>
          </cell>
          <cell r="Q120">
            <v>2</v>
          </cell>
          <cell r="R120">
            <v>8</v>
          </cell>
          <cell r="S120">
            <v>465</v>
          </cell>
          <cell r="T120">
            <v>745</v>
          </cell>
          <cell r="V120">
            <v>2</v>
          </cell>
          <cell r="W120">
            <v>4</v>
          </cell>
          <cell r="X120">
            <v>439</v>
          </cell>
          <cell r="Y120">
            <v>719</v>
          </cell>
          <cell r="AA120" t="str">
            <v/>
          </cell>
          <cell r="AB120">
            <v>2</v>
          </cell>
          <cell r="AC120" t="str">
            <v/>
          </cell>
          <cell r="AD120" t="str">
            <v/>
          </cell>
        </row>
        <row r="121">
          <cell r="B121">
            <v>3</v>
          </cell>
          <cell r="C121">
            <v>5</v>
          </cell>
          <cell r="D121">
            <v>432</v>
          </cell>
          <cell r="E121">
            <v>712</v>
          </cell>
          <cell r="G121">
            <v>3</v>
          </cell>
          <cell r="H121">
            <v>2</v>
          </cell>
          <cell r="I121">
            <v>445</v>
          </cell>
          <cell r="J121">
            <v>725</v>
          </cell>
          <cell r="L121">
            <v>3</v>
          </cell>
          <cell r="M121">
            <v>8</v>
          </cell>
          <cell r="N121">
            <v>467</v>
          </cell>
          <cell r="O121">
            <v>747</v>
          </cell>
          <cell r="Q121">
            <v>3</v>
          </cell>
          <cell r="R121">
            <v>4</v>
          </cell>
          <cell r="S121">
            <v>482</v>
          </cell>
          <cell r="T121">
            <v>802</v>
          </cell>
          <cell r="V121">
            <v>3</v>
          </cell>
          <cell r="W121">
            <v>12</v>
          </cell>
          <cell r="X121">
            <v>456</v>
          </cell>
          <cell r="Y121">
            <v>736</v>
          </cell>
          <cell r="AA121" t="str">
            <v/>
          </cell>
          <cell r="AB121">
            <v>3</v>
          </cell>
          <cell r="AC121" t="str">
            <v/>
          </cell>
          <cell r="AD121" t="str">
            <v/>
          </cell>
        </row>
        <row r="122">
          <cell r="B122">
            <v>4</v>
          </cell>
          <cell r="C122">
            <v>4</v>
          </cell>
          <cell r="D122">
            <v>441</v>
          </cell>
          <cell r="E122">
            <v>721</v>
          </cell>
          <cell r="G122">
            <v>4</v>
          </cell>
          <cell r="H122">
            <v>11</v>
          </cell>
          <cell r="I122">
            <v>448</v>
          </cell>
          <cell r="J122">
            <v>728</v>
          </cell>
          <cell r="L122">
            <v>4</v>
          </cell>
          <cell r="M122">
            <v>4</v>
          </cell>
          <cell r="N122">
            <v>470</v>
          </cell>
          <cell r="O122">
            <v>750</v>
          </cell>
          <cell r="Q122">
            <v>3</v>
          </cell>
          <cell r="R122">
            <v>6</v>
          </cell>
          <cell r="S122">
            <v>482</v>
          </cell>
          <cell r="T122">
            <v>802</v>
          </cell>
          <cell r="V122">
            <v>4</v>
          </cell>
          <cell r="W122">
            <v>5</v>
          </cell>
          <cell r="X122">
            <v>497</v>
          </cell>
          <cell r="Y122">
            <v>817</v>
          </cell>
          <cell r="AA122" t="str">
            <v/>
          </cell>
          <cell r="AB122">
            <v>4</v>
          </cell>
          <cell r="AC122" t="str">
            <v/>
          </cell>
          <cell r="AD122" t="str">
            <v/>
          </cell>
        </row>
        <row r="123">
          <cell r="B123">
            <v>5</v>
          </cell>
          <cell r="C123">
            <v>8</v>
          </cell>
          <cell r="D123">
            <v>445</v>
          </cell>
          <cell r="E123">
            <v>725</v>
          </cell>
          <cell r="G123">
            <v>5</v>
          </cell>
          <cell r="H123">
            <v>5</v>
          </cell>
          <cell r="I123">
            <v>458</v>
          </cell>
          <cell r="J123">
            <v>738</v>
          </cell>
          <cell r="L123">
            <v>5</v>
          </cell>
          <cell r="M123">
            <v>10</v>
          </cell>
          <cell r="N123">
            <v>477</v>
          </cell>
          <cell r="O123">
            <v>757</v>
          </cell>
          <cell r="Q123">
            <v>5</v>
          </cell>
          <cell r="R123">
            <v>5</v>
          </cell>
          <cell r="S123">
            <v>506</v>
          </cell>
          <cell r="T123">
            <v>826</v>
          </cell>
          <cell r="V123">
            <v>5</v>
          </cell>
          <cell r="W123">
            <v>2</v>
          </cell>
          <cell r="X123">
            <v>500</v>
          </cell>
          <cell r="Y123">
            <v>820</v>
          </cell>
          <cell r="AA123" t="str">
            <v/>
          </cell>
          <cell r="AB123">
            <v>5</v>
          </cell>
          <cell r="AC123" t="str">
            <v/>
          </cell>
          <cell r="AD123" t="str">
            <v/>
          </cell>
        </row>
        <row r="124">
          <cell r="B124">
            <v>6</v>
          </cell>
          <cell r="C124">
            <v>2</v>
          </cell>
          <cell r="D124">
            <v>449</v>
          </cell>
          <cell r="E124">
            <v>729</v>
          </cell>
          <cell r="G124">
            <v>6</v>
          </cell>
          <cell r="H124">
            <v>6</v>
          </cell>
          <cell r="I124">
            <v>465</v>
          </cell>
          <cell r="J124">
            <v>745</v>
          </cell>
          <cell r="L124">
            <v>6</v>
          </cell>
          <cell r="M124">
            <v>6</v>
          </cell>
          <cell r="N124">
            <v>480</v>
          </cell>
          <cell r="O124">
            <v>800</v>
          </cell>
          <cell r="Q124">
            <v>6</v>
          </cell>
          <cell r="R124">
            <v>11</v>
          </cell>
          <cell r="S124">
            <v>507</v>
          </cell>
          <cell r="T124">
            <v>827</v>
          </cell>
          <cell r="V124">
            <v>5</v>
          </cell>
          <cell r="W124">
            <v>7</v>
          </cell>
          <cell r="X124">
            <v>500</v>
          </cell>
          <cell r="Y124">
            <v>820</v>
          </cell>
          <cell r="AA124" t="str">
            <v/>
          </cell>
          <cell r="AB124">
            <v>6</v>
          </cell>
          <cell r="AC124" t="str">
            <v/>
          </cell>
          <cell r="AD124" t="str">
            <v/>
          </cell>
        </row>
        <row r="125">
          <cell r="B125">
            <v>7</v>
          </cell>
          <cell r="C125">
            <v>1</v>
          </cell>
          <cell r="D125">
            <v>450</v>
          </cell>
          <cell r="E125">
            <v>730</v>
          </cell>
          <cell r="G125">
            <v>7</v>
          </cell>
          <cell r="H125">
            <v>10</v>
          </cell>
          <cell r="I125">
            <v>467</v>
          </cell>
          <cell r="J125">
            <v>747</v>
          </cell>
          <cell r="L125">
            <v>7</v>
          </cell>
          <cell r="M125">
            <v>5</v>
          </cell>
          <cell r="N125">
            <v>486</v>
          </cell>
          <cell r="O125">
            <v>806</v>
          </cell>
          <cell r="Q125">
            <v>7</v>
          </cell>
          <cell r="R125">
            <v>7</v>
          </cell>
          <cell r="S125">
            <v>518</v>
          </cell>
          <cell r="T125">
            <v>838</v>
          </cell>
          <cell r="V125">
            <v>7</v>
          </cell>
          <cell r="W125">
            <v>8</v>
          </cell>
          <cell r="X125">
            <v>509</v>
          </cell>
          <cell r="Y125">
            <v>829</v>
          </cell>
          <cell r="AA125" t="str">
            <v/>
          </cell>
          <cell r="AB125">
            <v>7</v>
          </cell>
          <cell r="AC125" t="str">
            <v/>
          </cell>
          <cell r="AD125" t="str">
            <v/>
          </cell>
        </row>
        <row r="126">
          <cell r="B126">
            <v>8</v>
          </cell>
          <cell r="C126">
            <v>12</v>
          </cell>
          <cell r="D126">
            <v>457</v>
          </cell>
          <cell r="E126">
            <v>737</v>
          </cell>
          <cell r="G126">
            <v>8</v>
          </cell>
          <cell r="H126">
            <v>1</v>
          </cell>
          <cell r="I126">
            <v>469</v>
          </cell>
          <cell r="J126">
            <v>749</v>
          </cell>
          <cell r="L126">
            <v>8</v>
          </cell>
          <cell r="M126">
            <v>12</v>
          </cell>
          <cell r="N126">
            <v>513</v>
          </cell>
          <cell r="O126">
            <v>833</v>
          </cell>
          <cell r="Q126">
            <v>8</v>
          </cell>
          <cell r="R126">
            <v>10</v>
          </cell>
          <cell r="S126">
            <v>525</v>
          </cell>
          <cell r="T126">
            <v>845</v>
          </cell>
          <cell r="V126">
            <v>8</v>
          </cell>
          <cell r="W126">
            <v>1</v>
          </cell>
          <cell r="X126">
            <v>514</v>
          </cell>
          <cell r="Y126">
            <v>834</v>
          </cell>
          <cell r="AA126" t="str">
            <v/>
          </cell>
          <cell r="AB126">
            <v>8</v>
          </cell>
          <cell r="AC126" t="str">
            <v/>
          </cell>
          <cell r="AD126" t="str">
            <v/>
          </cell>
        </row>
        <row r="127">
          <cell r="B127">
            <v>9</v>
          </cell>
          <cell r="C127">
            <v>10</v>
          </cell>
          <cell r="D127">
            <v>467</v>
          </cell>
          <cell r="E127">
            <v>747</v>
          </cell>
          <cell r="G127">
            <v>9</v>
          </cell>
          <cell r="H127">
            <v>7</v>
          </cell>
          <cell r="I127">
            <v>505</v>
          </cell>
          <cell r="J127">
            <v>825</v>
          </cell>
          <cell r="L127">
            <v>9</v>
          </cell>
          <cell r="M127">
            <v>1</v>
          </cell>
          <cell r="N127">
            <v>514</v>
          </cell>
          <cell r="O127">
            <v>834</v>
          </cell>
          <cell r="Q127">
            <v>9</v>
          </cell>
          <cell r="R127">
            <v>12</v>
          </cell>
          <cell r="S127">
            <v>541</v>
          </cell>
          <cell r="T127">
            <v>901</v>
          </cell>
          <cell r="V127">
            <v>9</v>
          </cell>
          <cell r="W127">
            <v>11</v>
          </cell>
          <cell r="X127">
            <v>518</v>
          </cell>
          <cell r="Y127">
            <v>838</v>
          </cell>
          <cell r="AA127" t="str">
            <v/>
          </cell>
          <cell r="AB127">
            <v>9</v>
          </cell>
          <cell r="AC127" t="str">
            <v/>
          </cell>
          <cell r="AD127" t="str">
            <v/>
          </cell>
        </row>
        <row r="128">
          <cell r="B128">
            <v>10</v>
          </cell>
          <cell r="C128">
            <v>9</v>
          </cell>
          <cell r="D128">
            <v>498</v>
          </cell>
          <cell r="E128">
            <v>818</v>
          </cell>
          <cell r="G128">
            <v>10</v>
          </cell>
          <cell r="H128">
            <v>9</v>
          </cell>
          <cell r="I128">
            <v>550</v>
          </cell>
          <cell r="J128">
            <v>910</v>
          </cell>
          <cell r="L128">
            <v>10</v>
          </cell>
          <cell r="M128">
            <v>7</v>
          </cell>
          <cell r="N128">
            <v>517</v>
          </cell>
          <cell r="O128">
            <v>837</v>
          </cell>
          <cell r="Q128">
            <v>10</v>
          </cell>
          <cell r="R128">
            <v>1</v>
          </cell>
          <cell r="S128">
            <v>545</v>
          </cell>
          <cell r="T128">
            <v>905</v>
          </cell>
          <cell r="V128">
            <v>10</v>
          </cell>
          <cell r="W128">
            <v>10</v>
          </cell>
          <cell r="X128">
            <v>521</v>
          </cell>
          <cell r="Y128">
            <v>841</v>
          </cell>
          <cell r="AA128" t="str">
            <v/>
          </cell>
          <cell r="AB128">
            <v>10</v>
          </cell>
          <cell r="AC128" t="str">
            <v/>
          </cell>
          <cell r="AD128" t="str">
            <v/>
          </cell>
        </row>
        <row r="129">
          <cell r="B129">
            <v>11</v>
          </cell>
          <cell r="C129">
            <v>7</v>
          </cell>
          <cell r="D129">
            <v>509</v>
          </cell>
          <cell r="E129">
            <v>829</v>
          </cell>
          <cell r="G129">
            <v>11</v>
          </cell>
          <cell r="H129">
            <v>12</v>
          </cell>
          <cell r="I129">
            <v>555</v>
          </cell>
          <cell r="J129">
            <v>915</v>
          </cell>
          <cell r="L129">
            <v>11</v>
          </cell>
          <cell r="M129">
            <v>9</v>
          </cell>
          <cell r="N129">
            <v>560</v>
          </cell>
          <cell r="O129">
            <v>920</v>
          </cell>
          <cell r="Q129">
            <v>11</v>
          </cell>
          <cell r="R129">
            <v>9</v>
          </cell>
          <cell r="S129">
            <v>664</v>
          </cell>
          <cell r="T129">
            <v>1104</v>
          </cell>
          <cell r="V129">
            <v>11</v>
          </cell>
          <cell r="W129">
            <v>9</v>
          </cell>
          <cell r="X129">
            <v>552</v>
          </cell>
          <cell r="Y129">
            <v>912</v>
          </cell>
          <cell r="AA129" t="str">
            <v/>
          </cell>
          <cell r="AB129">
            <v>11</v>
          </cell>
          <cell r="AC129" t="str">
            <v/>
          </cell>
          <cell r="AD129" t="str">
            <v/>
          </cell>
        </row>
        <row r="130">
          <cell r="B130">
            <v>12</v>
          </cell>
          <cell r="C130">
            <v>3</v>
          </cell>
          <cell r="D130">
            <v>3600</v>
          </cell>
          <cell r="E130">
            <v>6000</v>
          </cell>
          <cell r="G130">
            <v>12</v>
          </cell>
          <cell r="H130">
            <v>3</v>
          </cell>
          <cell r="I130">
            <v>3600</v>
          </cell>
          <cell r="J130">
            <v>6000</v>
          </cell>
          <cell r="L130">
            <v>12</v>
          </cell>
          <cell r="M130">
            <v>3</v>
          </cell>
          <cell r="N130">
            <v>3600</v>
          </cell>
          <cell r="O130">
            <v>6000</v>
          </cell>
          <cell r="Q130">
            <v>12</v>
          </cell>
          <cell r="R130">
            <v>3</v>
          </cell>
          <cell r="S130">
            <v>3600</v>
          </cell>
          <cell r="T130">
            <v>6000</v>
          </cell>
          <cell r="V130">
            <v>12</v>
          </cell>
          <cell r="W130">
            <v>3</v>
          </cell>
          <cell r="X130">
            <v>3600</v>
          </cell>
          <cell r="Y130">
            <v>6000</v>
          </cell>
          <cell r="AA130" t="str">
            <v/>
          </cell>
          <cell r="AB130">
            <v>12</v>
          </cell>
          <cell r="AC130" t="str">
            <v/>
          </cell>
          <cell r="AD130" t="str">
            <v/>
          </cell>
        </row>
        <row r="131">
          <cell r="B131" t="str">
            <v/>
          </cell>
          <cell r="C131">
            <v>13</v>
          </cell>
          <cell r="D131" t="str">
            <v/>
          </cell>
          <cell r="E131" t="str">
            <v/>
          </cell>
          <cell r="G131" t="str">
            <v/>
          </cell>
          <cell r="H131">
            <v>13</v>
          </cell>
          <cell r="I131" t="str">
            <v/>
          </cell>
          <cell r="J131" t="str">
            <v/>
          </cell>
          <cell r="L131" t="str">
            <v/>
          </cell>
          <cell r="M131">
            <v>13</v>
          </cell>
          <cell r="N131" t="str">
            <v/>
          </cell>
          <cell r="O131" t="str">
            <v/>
          </cell>
          <cell r="Q131" t="str">
            <v/>
          </cell>
          <cell r="R131">
            <v>13</v>
          </cell>
          <cell r="S131" t="str">
            <v/>
          </cell>
          <cell r="T131" t="str">
            <v/>
          </cell>
          <cell r="V131" t="str">
            <v/>
          </cell>
          <cell r="W131">
            <v>13</v>
          </cell>
          <cell r="X131" t="str">
            <v/>
          </cell>
          <cell r="Y131" t="str">
            <v/>
          </cell>
          <cell r="AA131" t="str">
            <v/>
          </cell>
          <cell r="AB131">
            <v>13</v>
          </cell>
          <cell r="AC131" t="str">
            <v/>
          </cell>
          <cell r="AD131" t="str">
            <v/>
          </cell>
        </row>
        <row r="132">
          <cell r="B132" t="str">
            <v/>
          </cell>
          <cell r="C132">
            <v>14</v>
          </cell>
          <cell r="D132" t="str">
            <v/>
          </cell>
          <cell r="E132" t="str">
            <v/>
          </cell>
          <cell r="G132" t="str">
            <v/>
          </cell>
          <cell r="H132">
            <v>14</v>
          </cell>
          <cell r="I132" t="str">
            <v/>
          </cell>
          <cell r="J132" t="str">
            <v/>
          </cell>
          <cell r="L132" t="str">
            <v/>
          </cell>
          <cell r="M132">
            <v>14</v>
          </cell>
          <cell r="N132" t="str">
            <v/>
          </cell>
          <cell r="O132" t="str">
            <v/>
          </cell>
          <cell r="Q132" t="str">
            <v/>
          </cell>
          <cell r="R132">
            <v>14</v>
          </cell>
          <cell r="S132" t="str">
            <v/>
          </cell>
          <cell r="T132" t="str">
            <v/>
          </cell>
          <cell r="V132" t="str">
            <v/>
          </cell>
          <cell r="W132">
            <v>14</v>
          </cell>
          <cell r="X132" t="str">
            <v/>
          </cell>
          <cell r="Y132" t="str">
            <v/>
          </cell>
          <cell r="AA132" t="str">
            <v/>
          </cell>
          <cell r="AB132">
            <v>14</v>
          </cell>
          <cell r="AC132" t="str">
            <v/>
          </cell>
          <cell r="AD132" t="str">
            <v/>
          </cell>
        </row>
        <row r="133">
          <cell r="B133" t="str">
            <v/>
          </cell>
          <cell r="C133">
            <v>15</v>
          </cell>
          <cell r="D133" t="str">
            <v/>
          </cell>
          <cell r="E133" t="str">
            <v/>
          </cell>
          <cell r="G133" t="str">
            <v/>
          </cell>
          <cell r="H133">
            <v>15</v>
          </cell>
          <cell r="I133" t="str">
            <v/>
          </cell>
          <cell r="J133" t="str">
            <v/>
          </cell>
          <cell r="L133" t="str">
            <v/>
          </cell>
          <cell r="M133">
            <v>15</v>
          </cell>
          <cell r="N133" t="str">
            <v/>
          </cell>
          <cell r="O133" t="str">
            <v/>
          </cell>
          <cell r="Q133" t="str">
            <v/>
          </cell>
          <cell r="R133">
            <v>15</v>
          </cell>
          <cell r="S133" t="str">
            <v/>
          </cell>
          <cell r="T133" t="str">
            <v/>
          </cell>
          <cell r="V133" t="str">
            <v/>
          </cell>
          <cell r="W133">
            <v>15</v>
          </cell>
          <cell r="X133" t="str">
            <v/>
          </cell>
          <cell r="Y133" t="str">
            <v/>
          </cell>
          <cell r="AA133" t="str">
            <v/>
          </cell>
          <cell r="AB133">
            <v>15</v>
          </cell>
          <cell r="AC133" t="str">
            <v/>
          </cell>
          <cell r="AD133" t="str">
            <v/>
          </cell>
        </row>
        <row r="134">
          <cell r="B134" t="str">
            <v/>
          </cell>
          <cell r="C134">
            <v>16</v>
          </cell>
          <cell r="D134" t="str">
            <v/>
          </cell>
          <cell r="E134" t="str">
            <v/>
          </cell>
          <cell r="G134" t="str">
            <v/>
          </cell>
          <cell r="H134">
            <v>16</v>
          </cell>
          <cell r="I134" t="str">
            <v/>
          </cell>
          <cell r="J134" t="str">
            <v/>
          </cell>
          <cell r="L134" t="str">
            <v/>
          </cell>
          <cell r="M134">
            <v>16</v>
          </cell>
          <cell r="N134" t="str">
            <v/>
          </cell>
          <cell r="O134" t="str">
            <v/>
          </cell>
          <cell r="Q134" t="str">
            <v/>
          </cell>
          <cell r="R134">
            <v>16</v>
          </cell>
          <cell r="S134" t="str">
            <v/>
          </cell>
          <cell r="T134" t="str">
            <v/>
          </cell>
          <cell r="V134" t="str">
            <v/>
          </cell>
          <cell r="W134">
            <v>16</v>
          </cell>
          <cell r="X134" t="str">
            <v/>
          </cell>
          <cell r="Y134" t="str">
            <v/>
          </cell>
          <cell r="AA134" t="str">
            <v/>
          </cell>
          <cell r="AB134">
            <v>16</v>
          </cell>
          <cell r="AC134" t="str">
            <v/>
          </cell>
          <cell r="AD134" t="str">
            <v/>
          </cell>
        </row>
        <row r="135">
          <cell r="B135" t="str">
            <v/>
          </cell>
          <cell r="C135">
            <v>17</v>
          </cell>
          <cell r="D135" t="str">
            <v/>
          </cell>
          <cell r="E135" t="str">
            <v/>
          </cell>
          <cell r="G135" t="str">
            <v/>
          </cell>
          <cell r="H135">
            <v>17</v>
          </cell>
          <cell r="I135" t="str">
            <v/>
          </cell>
          <cell r="J135" t="str">
            <v/>
          </cell>
          <cell r="L135" t="str">
            <v/>
          </cell>
          <cell r="M135">
            <v>17</v>
          </cell>
          <cell r="N135" t="str">
            <v/>
          </cell>
          <cell r="O135" t="str">
            <v/>
          </cell>
          <cell r="Q135" t="str">
            <v/>
          </cell>
          <cell r="R135">
            <v>17</v>
          </cell>
          <cell r="S135" t="str">
            <v/>
          </cell>
          <cell r="T135" t="str">
            <v/>
          </cell>
          <cell r="V135" t="str">
            <v/>
          </cell>
          <cell r="W135">
            <v>17</v>
          </cell>
          <cell r="X135" t="str">
            <v/>
          </cell>
          <cell r="Y135" t="str">
            <v/>
          </cell>
          <cell r="AA135" t="str">
            <v/>
          </cell>
          <cell r="AB135">
            <v>17</v>
          </cell>
          <cell r="AC135" t="str">
            <v/>
          </cell>
          <cell r="AD135" t="str">
            <v/>
          </cell>
        </row>
        <row r="136">
          <cell r="B136" t="str">
            <v/>
          </cell>
          <cell r="C136">
            <v>18</v>
          </cell>
          <cell r="D136" t="str">
            <v/>
          </cell>
          <cell r="E136" t="str">
            <v/>
          </cell>
          <cell r="G136" t="str">
            <v/>
          </cell>
          <cell r="H136">
            <v>18</v>
          </cell>
          <cell r="I136" t="str">
            <v/>
          </cell>
          <cell r="J136" t="str">
            <v/>
          </cell>
          <cell r="L136" t="str">
            <v/>
          </cell>
          <cell r="M136">
            <v>18</v>
          </cell>
          <cell r="N136" t="str">
            <v/>
          </cell>
          <cell r="O136" t="str">
            <v/>
          </cell>
          <cell r="Q136" t="str">
            <v/>
          </cell>
          <cell r="R136">
            <v>18</v>
          </cell>
          <cell r="S136" t="str">
            <v/>
          </cell>
          <cell r="T136" t="str">
            <v/>
          </cell>
          <cell r="V136" t="str">
            <v/>
          </cell>
          <cell r="W136">
            <v>18</v>
          </cell>
          <cell r="X136" t="str">
            <v/>
          </cell>
          <cell r="Y136" t="str">
            <v/>
          </cell>
          <cell r="AA136" t="str">
            <v/>
          </cell>
          <cell r="AB136">
            <v>18</v>
          </cell>
          <cell r="AC136" t="str">
            <v/>
          </cell>
          <cell r="AD136" t="str">
            <v/>
          </cell>
        </row>
        <row r="137">
          <cell r="B137" t="str">
            <v/>
          </cell>
          <cell r="C137">
            <v>19</v>
          </cell>
          <cell r="D137" t="str">
            <v/>
          </cell>
          <cell r="E137" t="str">
            <v/>
          </cell>
          <cell r="G137" t="str">
            <v/>
          </cell>
          <cell r="H137">
            <v>19</v>
          </cell>
          <cell r="I137" t="str">
            <v/>
          </cell>
          <cell r="J137" t="str">
            <v/>
          </cell>
          <cell r="L137" t="str">
            <v/>
          </cell>
          <cell r="M137">
            <v>19</v>
          </cell>
          <cell r="N137" t="str">
            <v/>
          </cell>
          <cell r="O137" t="str">
            <v/>
          </cell>
          <cell r="Q137" t="str">
            <v/>
          </cell>
          <cell r="R137">
            <v>19</v>
          </cell>
          <cell r="S137" t="str">
            <v/>
          </cell>
          <cell r="T137" t="str">
            <v/>
          </cell>
          <cell r="V137" t="str">
            <v/>
          </cell>
          <cell r="W137">
            <v>19</v>
          </cell>
          <cell r="X137" t="str">
            <v/>
          </cell>
          <cell r="Y137" t="str">
            <v/>
          </cell>
          <cell r="AA137" t="str">
            <v/>
          </cell>
          <cell r="AB137">
            <v>19</v>
          </cell>
          <cell r="AC137" t="str">
            <v/>
          </cell>
          <cell r="AD137" t="str">
            <v/>
          </cell>
        </row>
        <row r="138">
          <cell r="B138" t="str">
            <v/>
          </cell>
          <cell r="C138">
            <v>20</v>
          </cell>
          <cell r="D138" t="str">
            <v/>
          </cell>
          <cell r="E138" t="str">
            <v/>
          </cell>
          <cell r="G138" t="str">
            <v/>
          </cell>
          <cell r="H138">
            <v>20</v>
          </cell>
          <cell r="I138" t="str">
            <v/>
          </cell>
          <cell r="J138" t="str">
            <v/>
          </cell>
          <cell r="L138" t="str">
            <v/>
          </cell>
          <cell r="M138">
            <v>20</v>
          </cell>
          <cell r="N138" t="str">
            <v/>
          </cell>
          <cell r="O138" t="str">
            <v/>
          </cell>
          <cell r="Q138" t="str">
            <v/>
          </cell>
          <cell r="R138">
            <v>20</v>
          </cell>
          <cell r="S138" t="str">
            <v/>
          </cell>
          <cell r="T138" t="str">
            <v/>
          </cell>
          <cell r="V138" t="str">
            <v/>
          </cell>
          <cell r="W138">
            <v>20</v>
          </cell>
          <cell r="X138" t="str">
            <v/>
          </cell>
          <cell r="Y138" t="str">
            <v/>
          </cell>
          <cell r="AA138" t="str">
            <v/>
          </cell>
          <cell r="AB138">
            <v>20</v>
          </cell>
          <cell r="AC138" t="str">
            <v/>
          </cell>
          <cell r="AD138" t="str">
            <v/>
          </cell>
        </row>
        <row r="139">
          <cell r="B139" t="str">
            <v/>
          </cell>
          <cell r="C139">
            <v>21</v>
          </cell>
          <cell r="D139" t="str">
            <v/>
          </cell>
          <cell r="E139" t="str">
            <v/>
          </cell>
          <cell r="G139" t="str">
            <v/>
          </cell>
          <cell r="H139">
            <v>21</v>
          </cell>
          <cell r="I139" t="str">
            <v/>
          </cell>
          <cell r="J139" t="str">
            <v/>
          </cell>
          <cell r="L139" t="str">
            <v/>
          </cell>
          <cell r="M139">
            <v>21</v>
          </cell>
          <cell r="N139" t="str">
            <v/>
          </cell>
          <cell r="O139" t="str">
            <v/>
          </cell>
          <cell r="Q139" t="str">
            <v/>
          </cell>
          <cell r="R139">
            <v>21</v>
          </cell>
          <cell r="S139" t="str">
            <v/>
          </cell>
          <cell r="T139" t="str">
            <v/>
          </cell>
          <cell r="V139" t="str">
            <v/>
          </cell>
          <cell r="W139">
            <v>21</v>
          </cell>
          <cell r="X139" t="str">
            <v/>
          </cell>
          <cell r="Y139" t="str">
            <v/>
          </cell>
          <cell r="AA139" t="str">
            <v/>
          </cell>
          <cell r="AB139">
            <v>21</v>
          </cell>
          <cell r="AC139" t="str">
            <v/>
          </cell>
          <cell r="AD139" t="str">
            <v/>
          </cell>
        </row>
        <row r="140">
          <cell r="B140" t="str">
            <v/>
          </cell>
          <cell r="C140">
            <v>22</v>
          </cell>
          <cell r="D140" t="str">
            <v/>
          </cell>
          <cell r="E140" t="str">
            <v/>
          </cell>
          <cell r="G140" t="str">
            <v/>
          </cell>
          <cell r="H140">
            <v>22</v>
          </cell>
          <cell r="I140" t="str">
            <v/>
          </cell>
          <cell r="J140" t="str">
            <v/>
          </cell>
          <cell r="L140" t="str">
            <v/>
          </cell>
          <cell r="M140">
            <v>22</v>
          </cell>
          <cell r="N140" t="str">
            <v/>
          </cell>
          <cell r="O140" t="str">
            <v/>
          </cell>
          <cell r="Q140" t="str">
            <v/>
          </cell>
          <cell r="R140">
            <v>22</v>
          </cell>
          <cell r="S140" t="str">
            <v/>
          </cell>
          <cell r="T140" t="str">
            <v/>
          </cell>
          <cell r="V140" t="str">
            <v/>
          </cell>
          <cell r="W140">
            <v>22</v>
          </cell>
          <cell r="X140" t="str">
            <v/>
          </cell>
          <cell r="Y140" t="str">
            <v/>
          </cell>
          <cell r="AA140" t="str">
            <v/>
          </cell>
          <cell r="AB140">
            <v>22</v>
          </cell>
          <cell r="AC140" t="str">
            <v/>
          </cell>
          <cell r="AD140" t="str">
            <v/>
          </cell>
        </row>
        <row r="141">
          <cell r="B141" t="str">
            <v/>
          </cell>
          <cell r="C141">
            <v>23</v>
          </cell>
          <cell r="D141" t="str">
            <v/>
          </cell>
          <cell r="E141" t="str">
            <v/>
          </cell>
          <cell r="G141" t="str">
            <v/>
          </cell>
          <cell r="H141">
            <v>23</v>
          </cell>
          <cell r="I141" t="str">
            <v/>
          </cell>
          <cell r="J141" t="str">
            <v/>
          </cell>
          <cell r="L141" t="str">
            <v/>
          </cell>
          <cell r="M141">
            <v>23</v>
          </cell>
          <cell r="N141" t="str">
            <v/>
          </cell>
          <cell r="O141" t="str">
            <v/>
          </cell>
          <cell r="Q141" t="str">
            <v/>
          </cell>
          <cell r="R141">
            <v>23</v>
          </cell>
          <cell r="S141" t="str">
            <v/>
          </cell>
          <cell r="T141" t="str">
            <v/>
          </cell>
          <cell r="V141" t="str">
            <v/>
          </cell>
          <cell r="W141">
            <v>23</v>
          </cell>
          <cell r="X141" t="str">
            <v/>
          </cell>
          <cell r="Y141" t="str">
            <v/>
          </cell>
          <cell r="AA141" t="str">
            <v/>
          </cell>
          <cell r="AB141">
            <v>23</v>
          </cell>
          <cell r="AC141" t="str">
            <v/>
          </cell>
          <cell r="AD141" t="str">
            <v/>
          </cell>
        </row>
        <row r="142">
          <cell r="B142" t="str">
            <v/>
          </cell>
          <cell r="C142">
            <v>24</v>
          </cell>
          <cell r="D142" t="str">
            <v/>
          </cell>
          <cell r="E142" t="str">
            <v/>
          </cell>
          <cell r="G142" t="str">
            <v/>
          </cell>
          <cell r="H142">
            <v>24</v>
          </cell>
          <cell r="I142" t="str">
            <v/>
          </cell>
          <cell r="J142" t="str">
            <v/>
          </cell>
          <cell r="L142" t="str">
            <v/>
          </cell>
          <cell r="M142">
            <v>24</v>
          </cell>
          <cell r="N142" t="str">
            <v/>
          </cell>
          <cell r="O142" t="str">
            <v/>
          </cell>
          <cell r="Q142" t="str">
            <v/>
          </cell>
          <cell r="R142">
            <v>24</v>
          </cell>
          <cell r="S142" t="str">
            <v/>
          </cell>
          <cell r="T142" t="str">
            <v/>
          </cell>
          <cell r="V142" t="str">
            <v/>
          </cell>
          <cell r="W142">
            <v>24</v>
          </cell>
          <cell r="X142" t="str">
            <v/>
          </cell>
          <cell r="Y142" t="str">
            <v/>
          </cell>
          <cell r="AA142" t="str">
            <v/>
          </cell>
          <cell r="AB142">
            <v>24</v>
          </cell>
          <cell r="AC142" t="str">
            <v/>
          </cell>
          <cell r="AD142" t="str">
            <v/>
          </cell>
        </row>
        <row r="143">
          <cell r="B143" t="str">
            <v/>
          </cell>
          <cell r="C143">
            <v>25</v>
          </cell>
          <cell r="D143" t="str">
            <v/>
          </cell>
          <cell r="E143" t="str">
            <v/>
          </cell>
          <cell r="G143" t="str">
            <v/>
          </cell>
          <cell r="H143">
            <v>25</v>
          </cell>
          <cell r="I143" t="str">
            <v/>
          </cell>
          <cell r="J143" t="str">
            <v/>
          </cell>
          <cell r="L143" t="str">
            <v/>
          </cell>
          <cell r="M143">
            <v>25</v>
          </cell>
          <cell r="N143" t="str">
            <v/>
          </cell>
          <cell r="O143" t="str">
            <v/>
          </cell>
          <cell r="Q143" t="str">
            <v/>
          </cell>
          <cell r="R143">
            <v>25</v>
          </cell>
          <cell r="S143" t="str">
            <v/>
          </cell>
          <cell r="T143" t="str">
            <v/>
          </cell>
          <cell r="V143" t="str">
            <v/>
          </cell>
          <cell r="W143">
            <v>25</v>
          </cell>
          <cell r="X143" t="str">
            <v/>
          </cell>
          <cell r="Y143" t="str">
            <v/>
          </cell>
          <cell r="AA143" t="str">
            <v/>
          </cell>
          <cell r="AB143">
            <v>25</v>
          </cell>
          <cell r="AC143" t="str">
            <v/>
          </cell>
          <cell r="AD143" t="str">
            <v/>
          </cell>
        </row>
        <row r="144">
          <cell r="B144" t="str">
            <v/>
          </cell>
          <cell r="C144">
            <v>26</v>
          </cell>
          <cell r="D144" t="str">
            <v/>
          </cell>
          <cell r="E144" t="str">
            <v/>
          </cell>
          <cell r="G144" t="str">
            <v/>
          </cell>
          <cell r="H144">
            <v>26</v>
          </cell>
          <cell r="I144" t="str">
            <v/>
          </cell>
          <cell r="J144" t="str">
            <v/>
          </cell>
          <cell r="L144" t="str">
            <v/>
          </cell>
          <cell r="M144">
            <v>26</v>
          </cell>
          <cell r="N144" t="str">
            <v/>
          </cell>
          <cell r="O144" t="str">
            <v/>
          </cell>
          <cell r="Q144" t="str">
            <v/>
          </cell>
          <cell r="R144">
            <v>26</v>
          </cell>
          <cell r="S144" t="str">
            <v/>
          </cell>
          <cell r="T144" t="str">
            <v/>
          </cell>
          <cell r="V144" t="str">
            <v/>
          </cell>
          <cell r="W144">
            <v>26</v>
          </cell>
          <cell r="X144" t="str">
            <v/>
          </cell>
          <cell r="Y144" t="str">
            <v/>
          </cell>
          <cell r="AA144" t="str">
            <v/>
          </cell>
          <cell r="AB144">
            <v>26</v>
          </cell>
          <cell r="AC144" t="str">
            <v/>
          </cell>
          <cell r="AD144" t="str">
            <v/>
          </cell>
        </row>
        <row r="145">
          <cell r="B145" t="str">
            <v/>
          </cell>
          <cell r="C145">
            <v>27</v>
          </cell>
          <cell r="D145" t="str">
            <v/>
          </cell>
          <cell r="E145" t="str">
            <v/>
          </cell>
          <cell r="G145" t="str">
            <v/>
          </cell>
          <cell r="H145">
            <v>27</v>
          </cell>
          <cell r="I145" t="str">
            <v/>
          </cell>
          <cell r="J145" t="str">
            <v/>
          </cell>
          <cell r="L145" t="str">
            <v/>
          </cell>
          <cell r="M145">
            <v>27</v>
          </cell>
          <cell r="N145" t="str">
            <v/>
          </cell>
          <cell r="O145" t="str">
            <v/>
          </cell>
          <cell r="Q145" t="str">
            <v/>
          </cell>
          <cell r="R145">
            <v>27</v>
          </cell>
          <cell r="S145" t="str">
            <v/>
          </cell>
          <cell r="T145" t="str">
            <v/>
          </cell>
          <cell r="V145" t="str">
            <v/>
          </cell>
          <cell r="W145">
            <v>27</v>
          </cell>
          <cell r="X145" t="str">
            <v/>
          </cell>
          <cell r="Y145" t="str">
            <v/>
          </cell>
          <cell r="AA145" t="str">
            <v/>
          </cell>
          <cell r="AB145">
            <v>27</v>
          </cell>
          <cell r="AC145" t="str">
            <v/>
          </cell>
          <cell r="AD145" t="str">
            <v/>
          </cell>
        </row>
        <row r="146">
          <cell r="B146" t="str">
            <v/>
          </cell>
          <cell r="C146">
            <v>28</v>
          </cell>
          <cell r="D146" t="str">
            <v/>
          </cell>
          <cell r="E146" t="str">
            <v/>
          </cell>
          <cell r="G146" t="str">
            <v/>
          </cell>
          <cell r="H146">
            <v>28</v>
          </cell>
          <cell r="I146" t="str">
            <v/>
          </cell>
          <cell r="J146" t="str">
            <v/>
          </cell>
          <cell r="L146" t="str">
            <v/>
          </cell>
          <cell r="M146">
            <v>28</v>
          </cell>
          <cell r="N146" t="str">
            <v/>
          </cell>
          <cell r="O146" t="str">
            <v/>
          </cell>
          <cell r="Q146" t="str">
            <v/>
          </cell>
          <cell r="R146">
            <v>28</v>
          </cell>
          <cell r="S146" t="str">
            <v/>
          </cell>
          <cell r="T146" t="str">
            <v/>
          </cell>
          <cell r="V146" t="str">
            <v/>
          </cell>
          <cell r="W146">
            <v>28</v>
          </cell>
          <cell r="X146" t="str">
            <v/>
          </cell>
          <cell r="Y146" t="str">
            <v/>
          </cell>
          <cell r="AA146" t="str">
            <v/>
          </cell>
          <cell r="AB146">
            <v>28</v>
          </cell>
          <cell r="AC146" t="str">
            <v/>
          </cell>
          <cell r="AD146" t="str">
            <v/>
          </cell>
        </row>
        <row r="147">
          <cell r="B147" t="str">
            <v/>
          </cell>
          <cell r="C147">
            <v>29</v>
          </cell>
          <cell r="D147" t="str">
            <v/>
          </cell>
          <cell r="E147" t="str">
            <v/>
          </cell>
          <cell r="G147" t="str">
            <v/>
          </cell>
          <cell r="H147">
            <v>29</v>
          </cell>
          <cell r="I147" t="str">
            <v/>
          </cell>
          <cell r="J147" t="str">
            <v/>
          </cell>
          <cell r="L147" t="str">
            <v/>
          </cell>
          <cell r="M147">
            <v>29</v>
          </cell>
          <cell r="N147" t="str">
            <v/>
          </cell>
          <cell r="O147" t="str">
            <v/>
          </cell>
          <cell r="Q147" t="str">
            <v/>
          </cell>
          <cell r="R147">
            <v>29</v>
          </cell>
          <cell r="S147" t="str">
            <v/>
          </cell>
          <cell r="T147" t="str">
            <v/>
          </cell>
          <cell r="V147" t="str">
            <v/>
          </cell>
          <cell r="W147">
            <v>29</v>
          </cell>
          <cell r="X147" t="str">
            <v/>
          </cell>
          <cell r="Y147" t="str">
            <v/>
          </cell>
          <cell r="AA147" t="str">
            <v/>
          </cell>
          <cell r="AB147">
            <v>29</v>
          </cell>
          <cell r="AC147" t="str">
            <v/>
          </cell>
          <cell r="AD147" t="str">
            <v/>
          </cell>
        </row>
        <row r="148">
          <cell r="B148" t="str">
            <v/>
          </cell>
          <cell r="C148">
            <v>30</v>
          </cell>
          <cell r="D148" t="str">
            <v/>
          </cell>
          <cell r="E148" t="str">
            <v/>
          </cell>
          <cell r="G148" t="str">
            <v/>
          </cell>
          <cell r="H148">
            <v>30</v>
          </cell>
          <cell r="I148" t="str">
            <v/>
          </cell>
          <cell r="J148" t="str">
            <v/>
          </cell>
          <cell r="L148" t="str">
            <v/>
          </cell>
          <cell r="M148">
            <v>30</v>
          </cell>
          <cell r="N148" t="str">
            <v/>
          </cell>
          <cell r="O148" t="str">
            <v/>
          </cell>
          <cell r="Q148" t="str">
            <v/>
          </cell>
          <cell r="R148">
            <v>30</v>
          </cell>
          <cell r="S148" t="str">
            <v/>
          </cell>
          <cell r="T148" t="str">
            <v/>
          </cell>
          <cell r="V148" t="str">
            <v/>
          </cell>
          <cell r="W148">
            <v>30</v>
          </cell>
          <cell r="X148" t="str">
            <v/>
          </cell>
          <cell r="Y148" t="str">
            <v/>
          </cell>
          <cell r="AA148" t="str">
            <v/>
          </cell>
          <cell r="AB148">
            <v>30</v>
          </cell>
          <cell r="AC148" t="str">
            <v/>
          </cell>
          <cell r="AD148" t="str">
            <v/>
          </cell>
        </row>
        <row r="149">
          <cell r="B149" t="str">
            <v/>
          </cell>
          <cell r="C149">
            <v>31</v>
          </cell>
          <cell r="D149" t="str">
            <v/>
          </cell>
          <cell r="E149" t="str">
            <v/>
          </cell>
          <cell r="G149" t="str">
            <v/>
          </cell>
          <cell r="H149">
            <v>31</v>
          </cell>
          <cell r="I149" t="str">
            <v/>
          </cell>
          <cell r="J149" t="str">
            <v/>
          </cell>
          <cell r="L149" t="str">
            <v/>
          </cell>
          <cell r="M149">
            <v>31</v>
          </cell>
          <cell r="N149" t="str">
            <v/>
          </cell>
          <cell r="O149" t="str">
            <v/>
          </cell>
          <cell r="Q149" t="str">
            <v/>
          </cell>
          <cell r="R149">
            <v>31</v>
          </cell>
          <cell r="S149" t="str">
            <v/>
          </cell>
          <cell r="T149" t="str">
            <v/>
          </cell>
          <cell r="V149" t="str">
            <v/>
          </cell>
          <cell r="W149">
            <v>31</v>
          </cell>
          <cell r="X149" t="str">
            <v/>
          </cell>
          <cell r="Y149" t="str">
            <v/>
          </cell>
          <cell r="AA149" t="str">
            <v/>
          </cell>
          <cell r="AB149">
            <v>31</v>
          </cell>
          <cell r="AC149" t="str">
            <v/>
          </cell>
          <cell r="AD149" t="str">
            <v/>
          </cell>
        </row>
        <row r="150">
          <cell r="B150" t="str">
            <v/>
          </cell>
          <cell r="C150">
            <v>32</v>
          </cell>
          <cell r="D150" t="str">
            <v/>
          </cell>
          <cell r="E150" t="str">
            <v/>
          </cell>
          <cell r="G150" t="str">
            <v/>
          </cell>
          <cell r="H150">
            <v>32</v>
          </cell>
          <cell r="I150" t="str">
            <v/>
          </cell>
          <cell r="J150" t="str">
            <v/>
          </cell>
          <cell r="L150" t="str">
            <v/>
          </cell>
          <cell r="M150">
            <v>32</v>
          </cell>
          <cell r="N150" t="str">
            <v/>
          </cell>
          <cell r="O150" t="str">
            <v/>
          </cell>
          <cell r="Q150" t="str">
            <v/>
          </cell>
          <cell r="R150">
            <v>32</v>
          </cell>
          <cell r="S150" t="str">
            <v/>
          </cell>
          <cell r="T150" t="str">
            <v/>
          </cell>
          <cell r="V150" t="str">
            <v/>
          </cell>
          <cell r="W150">
            <v>32</v>
          </cell>
          <cell r="X150" t="str">
            <v/>
          </cell>
          <cell r="Y150" t="str">
            <v/>
          </cell>
          <cell r="AA150" t="str">
            <v/>
          </cell>
          <cell r="AB150">
            <v>32</v>
          </cell>
          <cell r="AC150" t="str">
            <v/>
          </cell>
          <cell r="AD150" t="str">
            <v/>
          </cell>
        </row>
        <row r="151">
          <cell r="B151" t="str">
            <v/>
          </cell>
          <cell r="C151">
            <v>33</v>
          </cell>
          <cell r="D151" t="str">
            <v/>
          </cell>
          <cell r="E151" t="str">
            <v/>
          </cell>
          <cell r="G151" t="str">
            <v/>
          </cell>
          <cell r="H151">
            <v>33</v>
          </cell>
          <cell r="I151" t="str">
            <v/>
          </cell>
          <cell r="J151" t="str">
            <v/>
          </cell>
          <cell r="L151" t="str">
            <v/>
          </cell>
          <cell r="M151">
            <v>33</v>
          </cell>
          <cell r="N151" t="str">
            <v/>
          </cell>
          <cell r="O151" t="str">
            <v/>
          </cell>
          <cell r="Q151" t="str">
            <v/>
          </cell>
          <cell r="R151">
            <v>33</v>
          </cell>
          <cell r="S151" t="str">
            <v/>
          </cell>
          <cell r="T151" t="str">
            <v/>
          </cell>
          <cell r="V151" t="str">
            <v/>
          </cell>
          <cell r="W151">
            <v>33</v>
          </cell>
          <cell r="X151" t="str">
            <v/>
          </cell>
          <cell r="Y151" t="str">
            <v/>
          </cell>
          <cell r="AA151" t="str">
            <v/>
          </cell>
          <cell r="AB151">
            <v>33</v>
          </cell>
          <cell r="AC151" t="str">
            <v/>
          </cell>
          <cell r="AD151" t="str">
            <v/>
          </cell>
        </row>
        <row r="152">
          <cell r="B152" t="str">
            <v/>
          </cell>
          <cell r="C152">
            <v>34</v>
          </cell>
          <cell r="D152" t="str">
            <v/>
          </cell>
          <cell r="E152" t="str">
            <v/>
          </cell>
          <cell r="G152" t="str">
            <v/>
          </cell>
          <cell r="H152">
            <v>34</v>
          </cell>
          <cell r="I152" t="str">
            <v/>
          </cell>
          <cell r="J152" t="str">
            <v/>
          </cell>
          <cell r="L152" t="str">
            <v/>
          </cell>
          <cell r="M152">
            <v>34</v>
          </cell>
          <cell r="N152" t="str">
            <v/>
          </cell>
          <cell r="O152" t="str">
            <v/>
          </cell>
          <cell r="Q152" t="str">
            <v/>
          </cell>
          <cell r="R152">
            <v>34</v>
          </cell>
          <cell r="S152" t="str">
            <v/>
          </cell>
          <cell r="T152" t="str">
            <v/>
          </cell>
          <cell r="V152" t="str">
            <v/>
          </cell>
          <cell r="W152">
            <v>34</v>
          </cell>
          <cell r="X152" t="str">
            <v/>
          </cell>
          <cell r="Y152" t="str">
            <v/>
          </cell>
          <cell r="AA152" t="str">
            <v/>
          </cell>
          <cell r="AB152">
            <v>34</v>
          </cell>
          <cell r="AC152" t="str">
            <v/>
          </cell>
          <cell r="AD152" t="str">
            <v/>
          </cell>
        </row>
        <row r="153">
          <cell r="B153" t="str">
            <v/>
          </cell>
          <cell r="C153">
            <v>35</v>
          </cell>
          <cell r="D153" t="str">
            <v/>
          </cell>
          <cell r="E153" t="str">
            <v/>
          </cell>
          <cell r="G153" t="str">
            <v/>
          </cell>
          <cell r="H153">
            <v>35</v>
          </cell>
          <cell r="I153" t="str">
            <v/>
          </cell>
          <cell r="J153" t="str">
            <v/>
          </cell>
          <cell r="L153" t="str">
            <v/>
          </cell>
          <cell r="M153">
            <v>35</v>
          </cell>
          <cell r="N153" t="str">
            <v/>
          </cell>
          <cell r="O153" t="str">
            <v/>
          </cell>
          <cell r="Q153" t="str">
            <v/>
          </cell>
          <cell r="R153">
            <v>35</v>
          </cell>
          <cell r="S153" t="str">
            <v/>
          </cell>
          <cell r="T153" t="str">
            <v/>
          </cell>
          <cell r="V153" t="str">
            <v/>
          </cell>
          <cell r="W153">
            <v>35</v>
          </cell>
          <cell r="X153" t="str">
            <v/>
          </cell>
          <cell r="Y153" t="str">
            <v/>
          </cell>
          <cell r="AA153" t="str">
            <v/>
          </cell>
          <cell r="AB153">
            <v>35</v>
          </cell>
          <cell r="AC153" t="str">
            <v/>
          </cell>
          <cell r="AD153" t="str">
            <v/>
          </cell>
        </row>
        <row r="154">
          <cell r="B154" t="str">
            <v/>
          </cell>
          <cell r="C154">
            <v>36</v>
          </cell>
          <cell r="D154" t="str">
            <v/>
          </cell>
          <cell r="E154" t="str">
            <v/>
          </cell>
          <cell r="G154" t="str">
            <v/>
          </cell>
          <cell r="H154">
            <v>36</v>
          </cell>
          <cell r="I154" t="str">
            <v/>
          </cell>
          <cell r="J154" t="str">
            <v/>
          </cell>
          <cell r="L154" t="str">
            <v/>
          </cell>
          <cell r="M154">
            <v>36</v>
          </cell>
          <cell r="N154" t="str">
            <v/>
          </cell>
          <cell r="O154" t="str">
            <v/>
          </cell>
          <cell r="Q154" t="str">
            <v/>
          </cell>
          <cell r="R154">
            <v>36</v>
          </cell>
          <cell r="S154" t="str">
            <v/>
          </cell>
          <cell r="T154" t="str">
            <v/>
          </cell>
          <cell r="V154" t="str">
            <v/>
          </cell>
          <cell r="W154">
            <v>36</v>
          </cell>
          <cell r="X154" t="str">
            <v/>
          </cell>
          <cell r="Y154" t="str">
            <v/>
          </cell>
          <cell r="AA154" t="str">
            <v/>
          </cell>
          <cell r="AB154">
            <v>36</v>
          </cell>
          <cell r="AC154" t="str">
            <v/>
          </cell>
          <cell r="AD154" t="str">
            <v/>
          </cell>
        </row>
        <row r="155">
          <cell r="B155" t="str">
            <v/>
          </cell>
          <cell r="C155">
            <v>37</v>
          </cell>
          <cell r="D155" t="str">
            <v/>
          </cell>
          <cell r="E155" t="str">
            <v/>
          </cell>
          <cell r="G155" t="str">
            <v/>
          </cell>
          <cell r="H155">
            <v>37</v>
          </cell>
          <cell r="I155" t="str">
            <v/>
          </cell>
          <cell r="J155" t="str">
            <v/>
          </cell>
          <cell r="L155" t="str">
            <v/>
          </cell>
          <cell r="M155">
            <v>37</v>
          </cell>
          <cell r="N155" t="str">
            <v/>
          </cell>
          <cell r="O155" t="str">
            <v/>
          </cell>
          <cell r="Q155" t="str">
            <v/>
          </cell>
          <cell r="R155">
            <v>37</v>
          </cell>
          <cell r="S155" t="str">
            <v/>
          </cell>
          <cell r="T155" t="str">
            <v/>
          </cell>
          <cell r="V155" t="str">
            <v/>
          </cell>
          <cell r="W155">
            <v>37</v>
          </cell>
          <cell r="X155" t="str">
            <v/>
          </cell>
          <cell r="Y155" t="str">
            <v/>
          </cell>
          <cell r="AA155" t="str">
            <v/>
          </cell>
          <cell r="AB155">
            <v>37</v>
          </cell>
          <cell r="AC155" t="str">
            <v/>
          </cell>
          <cell r="AD155" t="str">
            <v/>
          </cell>
        </row>
        <row r="156">
          <cell r="B156" t="str">
            <v/>
          </cell>
          <cell r="C156">
            <v>38</v>
          </cell>
          <cell r="D156" t="str">
            <v/>
          </cell>
          <cell r="E156" t="str">
            <v/>
          </cell>
          <cell r="G156" t="str">
            <v/>
          </cell>
          <cell r="H156">
            <v>38</v>
          </cell>
          <cell r="I156" t="str">
            <v/>
          </cell>
          <cell r="J156" t="str">
            <v/>
          </cell>
          <cell r="L156" t="str">
            <v/>
          </cell>
          <cell r="M156">
            <v>38</v>
          </cell>
          <cell r="N156" t="str">
            <v/>
          </cell>
          <cell r="O156" t="str">
            <v/>
          </cell>
          <cell r="Q156" t="str">
            <v/>
          </cell>
          <cell r="R156">
            <v>38</v>
          </cell>
          <cell r="S156" t="str">
            <v/>
          </cell>
          <cell r="T156" t="str">
            <v/>
          </cell>
          <cell r="V156" t="str">
            <v/>
          </cell>
          <cell r="W156">
            <v>38</v>
          </cell>
          <cell r="X156" t="str">
            <v/>
          </cell>
          <cell r="Y156" t="str">
            <v/>
          </cell>
          <cell r="AA156" t="str">
            <v/>
          </cell>
          <cell r="AB156">
            <v>38</v>
          </cell>
          <cell r="AC156" t="str">
            <v/>
          </cell>
          <cell r="AD156" t="str">
            <v/>
          </cell>
        </row>
        <row r="157">
          <cell r="B157" t="str">
            <v/>
          </cell>
          <cell r="C157">
            <v>39</v>
          </cell>
          <cell r="D157" t="str">
            <v/>
          </cell>
          <cell r="E157" t="str">
            <v/>
          </cell>
          <cell r="G157" t="str">
            <v/>
          </cell>
          <cell r="H157">
            <v>39</v>
          </cell>
          <cell r="I157" t="str">
            <v/>
          </cell>
          <cell r="J157" t="str">
            <v/>
          </cell>
          <cell r="L157" t="str">
            <v/>
          </cell>
          <cell r="M157">
            <v>39</v>
          </cell>
          <cell r="N157" t="str">
            <v/>
          </cell>
          <cell r="O157" t="str">
            <v/>
          </cell>
          <cell r="Q157" t="str">
            <v/>
          </cell>
          <cell r="R157">
            <v>39</v>
          </cell>
          <cell r="S157" t="str">
            <v/>
          </cell>
          <cell r="T157" t="str">
            <v/>
          </cell>
          <cell r="V157" t="str">
            <v/>
          </cell>
          <cell r="W157">
            <v>39</v>
          </cell>
          <cell r="X157" t="str">
            <v/>
          </cell>
          <cell r="Y157" t="str">
            <v/>
          </cell>
          <cell r="AA157" t="str">
            <v/>
          </cell>
          <cell r="AB157">
            <v>39</v>
          </cell>
          <cell r="AC157" t="str">
            <v/>
          </cell>
          <cell r="AD157" t="str">
            <v/>
          </cell>
        </row>
        <row r="158">
          <cell r="B158" t="str">
            <v/>
          </cell>
          <cell r="C158">
            <v>40</v>
          </cell>
          <cell r="D158" t="str">
            <v/>
          </cell>
          <cell r="E158" t="str">
            <v/>
          </cell>
          <cell r="G158" t="str">
            <v/>
          </cell>
          <cell r="H158">
            <v>40</v>
          </cell>
          <cell r="I158" t="str">
            <v/>
          </cell>
          <cell r="J158" t="str">
            <v/>
          </cell>
          <cell r="L158" t="str">
            <v/>
          </cell>
          <cell r="M158">
            <v>40</v>
          </cell>
          <cell r="N158" t="str">
            <v/>
          </cell>
          <cell r="O158" t="str">
            <v/>
          </cell>
          <cell r="Q158" t="str">
            <v/>
          </cell>
          <cell r="R158">
            <v>40</v>
          </cell>
          <cell r="S158" t="str">
            <v/>
          </cell>
          <cell r="T158" t="str">
            <v/>
          </cell>
          <cell r="V158" t="str">
            <v/>
          </cell>
          <cell r="W158">
            <v>40</v>
          </cell>
          <cell r="X158" t="str">
            <v/>
          </cell>
          <cell r="Y158" t="str">
            <v/>
          </cell>
          <cell r="AA158" t="str">
            <v/>
          </cell>
          <cell r="AB158">
            <v>40</v>
          </cell>
          <cell r="AC158" t="str">
            <v/>
          </cell>
          <cell r="AD158" t="str">
            <v/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種登録"/>
      <sheetName val="区間データ入力"/>
      <sheetName val="データ処理"/>
      <sheetName val="登録名簿"/>
      <sheetName val="選手名簿"/>
      <sheetName val="記録一覧"/>
      <sheetName val="成績一覧"/>
      <sheetName val="1"/>
      <sheetName val="2"/>
      <sheetName val="3"/>
      <sheetName val="4"/>
      <sheetName val="5"/>
      <sheetName val="6"/>
    </sheetNames>
    <sheetDataSet>
      <sheetData sheetId="0">
        <row r="3">
          <cell r="D3" t="str">
            <v>第3回九州アルプス駅伝大会</v>
          </cell>
        </row>
        <row r="11">
          <cell r="B11">
            <v>1</v>
          </cell>
          <cell r="C11" t="str">
            <v>臼杵東中学校Ａ</v>
          </cell>
          <cell r="D11" t="str">
            <v>臼杵市</v>
          </cell>
          <cell r="E11" t="str">
            <v>小田　泰央</v>
          </cell>
          <cell r="K11">
            <v>1</v>
          </cell>
          <cell r="L11">
            <v>2.5</v>
          </cell>
          <cell r="M11" t="str">
            <v>1区</v>
          </cell>
          <cell r="T11">
            <v>1</v>
          </cell>
          <cell r="U11" t="str">
            <v>長野　将史</v>
          </cell>
          <cell r="V11" t="str">
            <v>佐藤　謙治</v>
          </cell>
          <cell r="W11" t="str">
            <v>山中　亮馬</v>
          </cell>
          <cell r="X11" t="str">
            <v>山中　拓馬</v>
          </cell>
          <cell r="Y11" t="str">
            <v>藤原　健士郎</v>
          </cell>
          <cell r="Z11" t="str">
            <v>田中　右竜</v>
          </cell>
          <cell r="AA11" t="str">
            <v>竹口　公生</v>
          </cell>
          <cell r="AB11" t="str">
            <v>西山　晟斗</v>
          </cell>
          <cell r="AC11" t="str">
            <v>石井　行夫</v>
          </cell>
          <cell r="AG11">
            <v>1</v>
          </cell>
          <cell r="AH11">
            <v>3</v>
          </cell>
          <cell r="AI11">
            <v>3</v>
          </cell>
          <cell r="AJ11">
            <v>3</v>
          </cell>
          <cell r="AK11">
            <v>3</v>
          </cell>
          <cell r="AL11">
            <v>3</v>
          </cell>
          <cell r="AM11">
            <v>3</v>
          </cell>
          <cell r="AN11">
            <v>1</v>
          </cell>
          <cell r="AO11">
            <v>1</v>
          </cell>
          <cell r="AP11">
            <v>1</v>
          </cell>
          <cell r="AT11">
            <v>1</v>
          </cell>
          <cell r="AU11">
            <v>2</v>
          </cell>
          <cell r="AV11">
            <v>1</v>
          </cell>
          <cell r="AW11">
            <v>4</v>
          </cell>
          <cell r="AX11">
            <v>3</v>
          </cell>
          <cell r="AY11">
            <v>5</v>
          </cell>
          <cell r="AZ11">
            <v>6</v>
          </cell>
          <cell r="BA11">
            <v>7</v>
          </cell>
          <cell r="BB11">
            <v>8</v>
          </cell>
          <cell r="BC11">
            <v>9</v>
          </cell>
        </row>
        <row r="12">
          <cell r="B12">
            <v>2</v>
          </cell>
          <cell r="C12" t="str">
            <v>臼杵東中学校Ｂ</v>
          </cell>
          <cell r="D12" t="str">
            <v>臼杵市</v>
          </cell>
          <cell r="E12" t="str">
            <v>小田　泰央</v>
          </cell>
          <cell r="K12">
            <v>2</v>
          </cell>
          <cell r="L12">
            <v>2.5</v>
          </cell>
          <cell r="M12" t="str">
            <v>2区</v>
          </cell>
          <cell r="T12">
            <v>2</v>
          </cell>
          <cell r="U12" t="str">
            <v>肌野　達也</v>
          </cell>
          <cell r="V12" t="str">
            <v>西岡　祐二</v>
          </cell>
          <cell r="W12" t="str">
            <v>磯邉　尚考</v>
          </cell>
          <cell r="X12" t="str">
            <v>藤井　真</v>
          </cell>
          <cell r="Y12" t="str">
            <v>林　涼太郎</v>
          </cell>
          <cell r="Z12" t="str">
            <v>板井　臨</v>
          </cell>
          <cell r="AG12">
            <v>2</v>
          </cell>
          <cell r="AH12">
            <v>1</v>
          </cell>
          <cell r="AI12">
            <v>1</v>
          </cell>
          <cell r="AJ12">
            <v>3</v>
          </cell>
          <cell r="AK12">
            <v>1</v>
          </cell>
          <cell r="AL12">
            <v>2</v>
          </cell>
          <cell r="AM12">
            <v>3</v>
          </cell>
          <cell r="AT12">
            <v>2</v>
          </cell>
          <cell r="AU12">
            <v>1</v>
          </cell>
          <cell r="AV12">
            <v>2</v>
          </cell>
          <cell r="AW12">
            <v>3</v>
          </cell>
          <cell r="AX12">
            <v>4</v>
          </cell>
          <cell r="AY12">
            <v>5</v>
          </cell>
          <cell r="AZ12">
            <v>6</v>
          </cell>
        </row>
        <row r="13">
          <cell r="B13">
            <v>3</v>
          </cell>
          <cell r="C13" t="str">
            <v>本城陸上クラブ</v>
          </cell>
          <cell r="D13" t="str">
            <v>北九州市</v>
          </cell>
          <cell r="E13" t="str">
            <v>中尾　孝昭</v>
          </cell>
          <cell r="K13">
            <v>3</v>
          </cell>
          <cell r="L13">
            <v>2.5</v>
          </cell>
          <cell r="M13" t="str">
            <v>3区</v>
          </cell>
          <cell r="T13">
            <v>3</v>
          </cell>
          <cell r="U13" t="str">
            <v>大場　裕也</v>
          </cell>
          <cell r="V13" t="str">
            <v>大久保　優人</v>
          </cell>
          <cell r="W13" t="str">
            <v>成松　哲也</v>
          </cell>
          <cell r="X13" t="str">
            <v>成松　将也</v>
          </cell>
          <cell r="Y13" t="str">
            <v>大村　怜央</v>
          </cell>
          <cell r="Z13" t="str">
            <v>中村　拓海</v>
          </cell>
          <cell r="AA13" t="str">
            <v>中山　広貴</v>
          </cell>
          <cell r="AB13" t="str">
            <v>村田　晃一</v>
          </cell>
          <cell r="AC13" t="str">
            <v>清水　昭之真</v>
          </cell>
          <cell r="AD13" t="str">
            <v>入江　海斗</v>
          </cell>
          <cell r="AG13">
            <v>3</v>
          </cell>
          <cell r="AH13">
            <v>3</v>
          </cell>
          <cell r="AI13">
            <v>3</v>
          </cell>
          <cell r="AJ13">
            <v>3</v>
          </cell>
          <cell r="AK13">
            <v>3</v>
          </cell>
          <cell r="AL13">
            <v>2</v>
          </cell>
          <cell r="AM13">
            <v>2</v>
          </cell>
          <cell r="AN13">
            <v>2</v>
          </cell>
          <cell r="AO13">
            <v>1</v>
          </cell>
          <cell r="AP13">
            <v>1</v>
          </cell>
          <cell r="AQ13">
            <v>2</v>
          </cell>
          <cell r="AT13">
            <v>3</v>
          </cell>
          <cell r="AU13">
            <v>7</v>
          </cell>
          <cell r="AV13">
            <v>1</v>
          </cell>
          <cell r="AW13">
            <v>2</v>
          </cell>
          <cell r="AX13">
            <v>3</v>
          </cell>
          <cell r="AY13">
            <v>4</v>
          </cell>
          <cell r="AZ13">
            <v>5</v>
          </cell>
          <cell r="BA13">
            <v>9</v>
          </cell>
          <cell r="BB13">
            <v>6</v>
          </cell>
          <cell r="BC13">
            <v>8</v>
          </cell>
          <cell r="BD13">
            <v>10</v>
          </cell>
        </row>
        <row r="14">
          <cell r="B14">
            <v>4</v>
          </cell>
          <cell r="C14" t="str">
            <v>帯山中学校Ａ</v>
          </cell>
          <cell r="D14" t="str">
            <v>熊本市</v>
          </cell>
          <cell r="E14" t="str">
            <v>水田　貴光</v>
          </cell>
          <cell r="K14">
            <v>4</v>
          </cell>
          <cell r="L14">
            <v>2.5</v>
          </cell>
          <cell r="M14" t="str">
            <v>4区</v>
          </cell>
          <cell r="T14">
            <v>4</v>
          </cell>
          <cell r="U14" t="str">
            <v>林田　隆志</v>
          </cell>
          <cell r="V14" t="str">
            <v>川﨑　勇斗</v>
          </cell>
          <cell r="W14" t="str">
            <v>中瀬　拓哉</v>
          </cell>
          <cell r="X14" t="str">
            <v>満田　光紀</v>
          </cell>
          <cell r="Y14" t="str">
            <v>有働　貴志</v>
          </cell>
          <cell r="Z14" t="str">
            <v>山内　拓哉</v>
          </cell>
          <cell r="AA14" t="str">
            <v>平岡　健太朗</v>
          </cell>
          <cell r="AB14" t="str">
            <v>家入　大介</v>
          </cell>
          <cell r="AC14" t="str">
            <v>上田　理生</v>
          </cell>
          <cell r="AD14" t="str">
            <v>角崎　友祐</v>
          </cell>
          <cell r="AG14">
            <v>4</v>
          </cell>
          <cell r="AH14">
            <v>3</v>
          </cell>
          <cell r="AI14">
            <v>3</v>
          </cell>
          <cell r="AJ14">
            <v>3</v>
          </cell>
          <cell r="AK14">
            <v>3</v>
          </cell>
          <cell r="AL14">
            <v>3</v>
          </cell>
          <cell r="AM14">
            <v>3</v>
          </cell>
          <cell r="AN14">
            <v>3</v>
          </cell>
          <cell r="AO14">
            <v>3</v>
          </cell>
          <cell r="AP14">
            <v>2</v>
          </cell>
          <cell r="AQ14">
            <v>1</v>
          </cell>
          <cell r="AT14">
            <v>4</v>
          </cell>
          <cell r="AU14">
            <v>1</v>
          </cell>
          <cell r="AV14">
            <v>2</v>
          </cell>
          <cell r="AW14">
            <v>3</v>
          </cell>
          <cell r="AX14">
            <v>4</v>
          </cell>
          <cell r="AY14">
            <v>5</v>
          </cell>
          <cell r="AZ14">
            <v>6</v>
          </cell>
          <cell r="BA14">
            <v>7</v>
          </cell>
          <cell r="BB14">
            <v>8</v>
          </cell>
          <cell r="BC14">
            <v>9</v>
          </cell>
          <cell r="BD14">
            <v>10</v>
          </cell>
        </row>
        <row r="15">
          <cell r="B15">
            <v>5</v>
          </cell>
          <cell r="C15" t="str">
            <v>帯山中学校Ｂ</v>
          </cell>
          <cell r="D15" t="str">
            <v>熊本市</v>
          </cell>
          <cell r="E15" t="str">
            <v>水田　貴光</v>
          </cell>
          <cell r="K15">
            <v>5</v>
          </cell>
          <cell r="L15">
            <v>2.5</v>
          </cell>
          <cell r="M15" t="str">
            <v>5区</v>
          </cell>
          <cell r="T15">
            <v>5</v>
          </cell>
          <cell r="U15" t="str">
            <v>平岡　健太朗</v>
          </cell>
          <cell r="V15" t="str">
            <v>上田　理生</v>
          </cell>
          <cell r="W15" t="str">
            <v>角崎　友祐</v>
          </cell>
          <cell r="X15" t="str">
            <v>杉原　壮一郎</v>
          </cell>
          <cell r="Y15" t="str">
            <v>中満　航大</v>
          </cell>
          <cell r="Z15" t="str">
            <v>家入　大介</v>
          </cell>
          <cell r="AA15" t="str">
            <v>満田　光紀</v>
          </cell>
          <cell r="AB15" t="str">
            <v>有働　貴志</v>
          </cell>
          <cell r="AC15" t="str">
            <v>高村　白龍</v>
          </cell>
          <cell r="AD15" t="str">
            <v>上門　匠</v>
          </cell>
          <cell r="AG15">
            <v>5</v>
          </cell>
          <cell r="AH15">
            <v>3</v>
          </cell>
          <cell r="AI15">
            <v>2</v>
          </cell>
          <cell r="AJ15">
            <v>1</v>
          </cell>
          <cell r="AK15">
            <v>3</v>
          </cell>
          <cell r="AL15">
            <v>3</v>
          </cell>
          <cell r="AM15">
            <v>3</v>
          </cell>
          <cell r="AN15">
            <v>3</v>
          </cell>
          <cell r="AO15">
            <v>3</v>
          </cell>
          <cell r="AP15">
            <v>3</v>
          </cell>
          <cell r="AQ15">
            <v>2</v>
          </cell>
          <cell r="AT15">
            <v>5</v>
          </cell>
          <cell r="AU15">
            <v>9</v>
          </cell>
          <cell r="AV15">
            <v>10</v>
          </cell>
          <cell r="AW15">
            <v>3</v>
          </cell>
          <cell r="AX15">
            <v>4</v>
          </cell>
          <cell r="AY15">
            <v>5</v>
          </cell>
          <cell r="AZ15">
            <v>6</v>
          </cell>
          <cell r="BA15">
            <v>7</v>
          </cell>
          <cell r="BB15">
            <v>8</v>
          </cell>
          <cell r="BC15">
            <v>1</v>
          </cell>
          <cell r="BD15">
            <v>2</v>
          </cell>
        </row>
        <row r="16">
          <cell r="B16">
            <v>6</v>
          </cell>
          <cell r="C16" t="str">
            <v>帯山中学校Ｃ</v>
          </cell>
          <cell r="D16" t="str">
            <v>熊本市</v>
          </cell>
          <cell r="E16" t="str">
            <v>水田　貴光</v>
          </cell>
          <cell r="K16">
            <v>6</v>
          </cell>
          <cell r="L16">
            <v>2.5</v>
          </cell>
          <cell r="M16" t="str">
            <v>6区</v>
          </cell>
          <cell r="T16">
            <v>6</v>
          </cell>
          <cell r="U16" t="str">
            <v>高村　白龍</v>
          </cell>
          <cell r="V16" t="str">
            <v>上門　匠</v>
          </cell>
          <cell r="W16" t="str">
            <v>亀田　海太郎</v>
          </cell>
          <cell r="X16" t="str">
            <v>荒牧　正太郎</v>
          </cell>
          <cell r="Y16" t="str">
            <v>加来　悠馬</v>
          </cell>
          <cell r="Z16" t="str">
            <v>平井　拓磨</v>
          </cell>
          <cell r="AA16" t="str">
            <v>中満　航大</v>
          </cell>
          <cell r="AB16" t="str">
            <v>平生　雅都</v>
          </cell>
          <cell r="AC16" t="str">
            <v>小西　諒哉</v>
          </cell>
          <cell r="AD16" t="str">
            <v>旅井　温太</v>
          </cell>
          <cell r="AG16">
            <v>6</v>
          </cell>
          <cell r="AH16">
            <v>3</v>
          </cell>
          <cell r="AI16">
            <v>2</v>
          </cell>
          <cell r="AJ16">
            <v>1</v>
          </cell>
          <cell r="AK16">
            <v>2</v>
          </cell>
          <cell r="AL16">
            <v>1</v>
          </cell>
          <cell r="AM16">
            <v>2</v>
          </cell>
          <cell r="AN16">
            <v>3</v>
          </cell>
          <cell r="AO16">
            <v>2</v>
          </cell>
          <cell r="AP16">
            <v>1</v>
          </cell>
          <cell r="AQ16">
            <v>1</v>
          </cell>
          <cell r="AT16">
            <v>6</v>
          </cell>
          <cell r="AU16">
            <v>10</v>
          </cell>
          <cell r="AV16">
            <v>9</v>
          </cell>
          <cell r="AW16">
            <v>3</v>
          </cell>
          <cell r="AX16">
            <v>4</v>
          </cell>
          <cell r="AY16">
            <v>5</v>
          </cell>
          <cell r="AZ16">
            <v>8</v>
          </cell>
          <cell r="BA16">
            <v>7</v>
          </cell>
          <cell r="BB16">
            <v>6</v>
          </cell>
          <cell r="BC16">
            <v>2</v>
          </cell>
          <cell r="BD16">
            <v>1</v>
          </cell>
        </row>
        <row r="17">
          <cell r="B17">
            <v>7</v>
          </cell>
          <cell r="C17" t="str">
            <v>新光陸上クラブ</v>
          </cell>
          <cell r="D17" t="str">
            <v>日南市</v>
          </cell>
          <cell r="E17" t="str">
            <v>小玉　弘明</v>
          </cell>
          <cell r="M17" t="str">
            <v>ゴール</v>
          </cell>
          <cell r="T17">
            <v>7</v>
          </cell>
          <cell r="U17" t="str">
            <v>田中　康靖</v>
          </cell>
          <cell r="V17" t="str">
            <v>髙橋　倫</v>
          </cell>
          <cell r="W17" t="str">
            <v>中村　六田</v>
          </cell>
          <cell r="X17" t="str">
            <v>後藤　勇斗</v>
          </cell>
          <cell r="Y17" t="str">
            <v>高野　希宣</v>
          </cell>
          <cell r="Z17" t="str">
            <v>田村　優雅</v>
          </cell>
          <cell r="AA17" t="str">
            <v>黒田　航世</v>
          </cell>
          <cell r="AG17">
            <v>7</v>
          </cell>
          <cell r="AH17">
            <v>2</v>
          </cell>
          <cell r="AI17">
            <v>2</v>
          </cell>
          <cell r="AJ17">
            <v>1</v>
          </cell>
          <cell r="AK17">
            <v>1</v>
          </cell>
          <cell r="AL17">
            <v>1</v>
          </cell>
          <cell r="AM17">
            <v>1</v>
          </cell>
          <cell r="AN17">
            <v>1</v>
          </cell>
          <cell r="AT17">
            <v>7</v>
          </cell>
          <cell r="AU17">
            <v>4</v>
          </cell>
          <cell r="AV17">
            <v>7</v>
          </cell>
          <cell r="AW17">
            <v>2</v>
          </cell>
          <cell r="AX17">
            <v>3</v>
          </cell>
          <cell r="AY17">
            <v>1</v>
          </cell>
          <cell r="AZ17">
            <v>6</v>
          </cell>
          <cell r="BA17">
            <v>5</v>
          </cell>
        </row>
        <row r="18">
          <cell r="B18">
            <v>8</v>
          </cell>
          <cell r="C18" t="str">
            <v>高田中学校</v>
          </cell>
          <cell r="D18" t="str">
            <v>豊後高田市</v>
          </cell>
          <cell r="E18" t="str">
            <v>明石　哲也</v>
          </cell>
          <cell r="T18">
            <v>8</v>
          </cell>
          <cell r="U18" t="str">
            <v>藤原　大祐</v>
          </cell>
          <cell r="V18" t="str">
            <v>塚本　達也</v>
          </cell>
          <cell r="W18" t="str">
            <v>安藤　智也</v>
          </cell>
          <cell r="X18" t="str">
            <v>川合　裕己</v>
          </cell>
          <cell r="Y18" t="str">
            <v>清水　大智</v>
          </cell>
          <cell r="Z18" t="str">
            <v>坂本　泰都</v>
          </cell>
          <cell r="AA18" t="str">
            <v>松尾　菖汰</v>
          </cell>
          <cell r="AB18" t="str">
            <v>都甲　大地</v>
          </cell>
          <cell r="AC18" t="str">
            <v>栗　誠哉</v>
          </cell>
          <cell r="AD18" t="str">
            <v>大塚　裕也</v>
          </cell>
          <cell r="AG18">
            <v>8</v>
          </cell>
          <cell r="AH18">
            <v>3</v>
          </cell>
          <cell r="AI18">
            <v>3</v>
          </cell>
          <cell r="AJ18">
            <v>3</v>
          </cell>
          <cell r="AK18">
            <v>3</v>
          </cell>
          <cell r="AL18">
            <v>2</v>
          </cell>
          <cell r="AM18">
            <v>2</v>
          </cell>
          <cell r="AN18">
            <v>2</v>
          </cell>
          <cell r="AO18">
            <v>1</v>
          </cell>
          <cell r="AP18">
            <v>1</v>
          </cell>
          <cell r="AQ18">
            <v>2</v>
          </cell>
          <cell r="AT18">
            <v>8</v>
          </cell>
          <cell r="AU18">
            <v>6</v>
          </cell>
          <cell r="AV18">
            <v>7</v>
          </cell>
          <cell r="AW18">
            <v>5</v>
          </cell>
          <cell r="AX18">
            <v>2</v>
          </cell>
          <cell r="AY18">
            <v>1</v>
          </cell>
          <cell r="AZ18">
            <v>3</v>
          </cell>
          <cell r="BA18">
            <v>8</v>
          </cell>
          <cell r="BB18">
            <v>9</v>
          </cell>
        </row>
        <row r="19">
          <cell r="B19">
            <v>9</v>
          </cell>
          <cell r="C19" t="str">
            <v>久住中学校</v>
          </cell>
          <cell r="D19" t="str">
            <v>竹田市</v>
          </cell>
          <cell r="E19" t="str">
            <v>内川　和徳</v>
          </cell>
          <cell r="T19">
            <v>9</v>
          </cell>
          <cell r="U19" t="str">
            <v>中山　瞬一</v>
          </cell>
          <cell r="V19" t="str">
            <v>工藤　諒大</v>
          </cell>
          <cell r="W19" t="str">
            <v>吉野　誠人</v>
          </cell>
          <cell r="X19" t="str">
            <v>佐藤　大輔</v>
          </cell>
          <cell r="Y19" t="str">
            <v>大倉　利樹</v>
          </cell>
          <cell r="Z19" t="str">
            <v>細井　直紀</v>
          </cell>
          <cell r="AA19" t="str">
            <v>志賀　虎の介</v>
          </cell>
          <cell r="AB19" t="str">
            <v>佐藤　俊輔</v>
          </cell>
          <cell r="AC19" t="str">
            <v>佐藤　綾人</v>
          </cell>
          <cell r="AD19" t="str">
            <v>志賀　良輝</v>
          </cell>
          <cell r="AG19">
            <v>9</v>
          </cell>
          <cell r="AH19">
            <v>3</v>
          </cell>
          <cell r="AI19">
            <v>3</v>
          </cell>
          <cell r="AJ19">
            <v>3</v>
          </cell>
          <cell r="AK19">
            <v>3</v>
          </cell>
          <cell r="AL19">
            <v>3</v>
          </cell>
          <cell r="AM19">
            <v>3</v>
          </cell>
          <cell r="AN19">
            <v>3</v>
          </cell>
          <cell r="AO19">
            <v>1</v>
          </cell>
          <cell r="AP19">
            <v>2</v>
          </cell>
          <cell r="AQ19">
            <v>2</v>
          </cell>
          <cell r="AT19">
            <v>9</v>
          </cell>
          <cell r="AU19">
            <v>4</v>
          </cell>
          <cell r="AV19">
            <v>1</v>
          </cell>
          <cell r="AW19">
            <v>2</v>
          </cell>
          <cell r="AX19">
            <v>9</v>
          </cell>
          <cell r="AY19">
            <v>5</v>
          </cell>
          <cell r="AZ19">
            <v>3</v>
          </cell>
          <cell r="BA19">
            <v>10</v>
          </cell>
          <cell r="BB19">
            <v>6</v>
          </cell>
          <cell r="BC19">
            <v>8</v>
          </cell>
          <cell r="BD19">
            <v>7</v>
          </cell>
        </row>
        <row r="20">
          <cell r="B20">
            <v>10</v>
          </cell>
          <cell r="C20" t="str">
            <v>都野中学校Ａ</v>
          </cell>
          <cell r="D20" t="str">
            <v>竹田市</v>
          </cell>
          <cell r="E20" t="str">
            <v>山口　律子</v>
          </cell>
          <cell r="T20">
            <v>10</v>
          </cell>
          <cell r="U20" t="str">
            <v>植本　碧生</v>
          </cell>
          <cell r="V20" t="str">
            <v>植本　南</v>
          </cell>
          <cell r="W20" t="str">
            <v>衛藤　蓮</v>
          </cell>
          <cell r="X20" t="str">
            <v>大神　尚也</v>
          </cell>
          <cell r="Y20" t="str">
            <v>改木　悠真</v>
          </cell>
          <cell r="Z20" t="str">
            <v>中村　仙太</v>
          </cell>
          <cell r="AA20" t="str">
            <v>後藤　陽登</v>
          </cell>
          <cell r="AB20" t="str">
            <v>小澤　和真</v>
          </cell>
          <cell r="AC20" t="str">
            <v>森髙　滉陽</v>
          </cell>
          <cell r="AG20">
            <v>10</v>
          </cell>
          <cell r="AH20">
            <v>3</v>
          </cell>
          <cell r="AI20">
            <v>3</v>
          </cell>
          <cell r="AJ20">
            <v>3</v>
          </cell>
          <cell r="AK20">
            <v>3</v>
          </cell>
          <cell r="AL20">
            <v>3</v>
          </cell>
          <cell r="AM20">
            <v>3</v>
          </cell>
          <cell r="AN20">
            <v>2</v>
          </cell>
          <cell r="AO20">
            <v>1</v>
          </cell>
          <cell r="AP20">
            <v>1</v>
          </cell>
          <cell r="AT20">
            <v>10</v>
          </cell>
          <cell r="AU20">
            <v>5</v>
          </cell>
          <cell r="AV20">
            <v>6</v>
          </cell>
          <cell r="AW20">
            <v>2</v>
          </cell>
          <cell r="AX20">
            <v>3</v>
          </cell>
          <cell r="AY20">
            <v>4</v>
          </cell>
          <cell r="AZ20">
            <v>1</v>
          </cell>
          <cell r="BA20">
            <v>7</v>
          </cell>
          <cell r="BB20">
            <v>9</v>
          </cell>
        </row>
        <row r="21">
          <cell r="B21">
            <v>11</v>
          </cell>
          <cell r="C21" t="str">
            <v>都野中学校Ｂ</v>
          </cell>
          <cell r="D21" t="str">
            <v>竹田市</v>
          </cell>
          <cell r="E21" t="str">
            <v>山口　律子</v>
          </cell>
          <cell r="T21">
            <v>11</v>
          </cell>
          <cell r="U21" t="str">
            <v>内田　浩太朗</v>
          </cell>
          <cell r="V21" t="str">
            <v>後藤　陽登</v>
          </cell>
          <cell r="W21" t="str">
            <v>畑山　勇太</v>
          </cell>
          <cell r="X21" t="str">
            <v>吉野　龍昇</v>
          </cell>
          <cell r="Y21" t="str">
            <v>渡邊　崇一朗</v>
          </cell>
          <cell r="Z21" t="str">
            <v>内田　龍之介</v>
          </cell>
          <cell r="AA21" t="str">
            <v>小澤　和真</v>
          </cell>
          <cell r="AB21" t="str">
            <v>後藤　将汰</v>
          </cell>
          <cell r="AC21" t="str">
            <v>森髙　滉陽</v>
          </cell>
          <cell r="AG21">
            <v>11</v>
          </cell>
          <cell r="AH21">
            <v>2</v>
          </cell>
          <cell r="AI21">
            <v>2</v>
          </cell>
          <cell r="AJ21">
            <v>2</v>
          </cell>
          <cell r="AK21">
            <v>2</v>
          </cell>
          <cell r="AL21">
            <v>2</v>
          </cell>
          <cell r="AM21">
            <v>1</v>
          </cell>
          <cell r="AN21">
            <v>1</v>
          </cell>
          <cell r="AO21">
            <v>1</v>
          </cell>
          <cell r="AP21">
            <v>1</v>
          </cell>
          <cell r="AT21">
            <v>11</v>
          </cell>
          <cell r="AU21">
            <v>2</v>
          </cell>
          <cell r="AV21">
            <v>6</v>
          </cell>
          <cell r="AW21">
            <v>5</v>
          </cell>
          <cell r="AX21">
            <v>3</v>
          </cell>
          <cell r="AY21">
            <v>1</v>
          </cell>
          <cell r="AZ21">
            <v>4</v>
          </cell>
          <cell r="BA21">
            <v>8</v>
          </cell>
          <cell r="BB21">
            <v>9</v>
          </cell>
        </row>
        <row r="22">
          <cell r="B22">
            <v>12</v>
          </cell>
          <cell r="C22" t="str">
            <v>朝地中学校</v>
          </cell>
          <cell r="D22" t="str">
            <v>豊後大野市</v>
          </cell>
          <cell r="E22" t="str">
            <v>三嶋　俊二</v>
          </cell>
          <cell r="T22">
            <v>12</v>
          </cell>
          <cell r="U22" t="str">
            <v>阿南　大知</v>
          </cell>
          <cell r="V22" t="str">
            <v>安藤　晃平</v>
          </cell>
          <cell r="W22" t="str">
            <v>小代　航輔</v>
          </cell>
          <cell r="X22" t="str">
            <v>小代　凌輔</v>
          </cell>
          <cell r="Y22" t="str">
            <v>波田野　天輝</v>
          </cell>
          <cell r="Z22" t="str">
            <v>溝口　侑也</v>
          </cell>
          <cell r="AG22">
            <v>12</v>
          </cell>
          <cell r="AH22">
            <v>3</v>
          </cell>
          <cell r="AI22">
            <v>3</v>
          </cell>
          <cell r="AJ22">
            <v>3</v>
          </cell>
          <cell r="AK22">
            <v>3</v>
          </cell>
          <cell r="AL22">
            <v>3</v>
          </cell>
          <cell r="AM22">
            <v>3</v>
          </cell>
          <cell r="AT22">
            <v>12</v>
          </cell>
          <cell r="AU22">
            <v>1</v>
          </cell>
          <cell r="AV22">
            <v>2</v>
          </cell>
          <cell r="AW22">
            <v>3</v>
          </cell>
          <cell r="AX22">
            <v>4</v>
          </cell>
          <cell r="AY22">
            <v>5</v>
          </cell>
          <cell r="AZ22">
            <v>6</v>
          </cell>
        </row>
        <row r="23">
          <cell r="B23">
            <v>13</v>
          </cell>
          <cell r="T23">
            <v>13</v>
          </cell>
          <cell r="AG23">
            <v>13</v>
          </cell>
          <cell r="AT23">
            <v>13</v>
          </cell>
        </row>
        <row r="24">
          <cell r="B24">
            <v>14</v>
          </cell>
          <cell r="T24">
            <v>14</v>
          </cell>
          <cell r="AG24">
            <v>14</v>
          </cell>
          <cell r="AT24">
            <v>14</v>
          </cell>
        </row>
        <row r="25">
          <cell r="B25">
            <v>15</v>
          </cell>
          <cell r="T25">
            <v>15</v>
          </cell>
          <cell r="AG25">
            <v>15</v>
          </cell>
          <cell r="AT25">
            <v>15</v>
          </cell>
        </row>
        <row r="26">
          <cell r="B26">
            <v>16</v>
          </cell>
          <cell r="T26">
            <v>16</v>
          </cell>
          <cell r="AG26">
            <v>16</v>
          </cell>
          <cell r="AT26">
            <v>16</v>
          </cell>
        </row>
        <row r="27">
          <cell r="B27">
            <v>17</v>
          </cell>
          <cell r="T27">
            <v>17</v>
          </cell>
          <cell r="AG27">
            <v>17</v>
          </cell>
          <cell r="AT27">
            <v>17</v>
          </cell>
        </row>
        <row r="28">
          <cell r="B28">
            <v>18</v>
          </cell>
          <cell r="T28">
            <v>18</v>
          </cell>
          <cell r="AG28">
            <v>18</v>
          </cell>
          <cell r="AT28">
            <v>18</v>
          </cell>
        </row>
        <row r="29">
          <cell r="B29">
            <v>19</v>
          </cell>
          <cell r="T29">
            <v>19</v>
          </cell>
          <cell r="AG29">
            <v>19</v>
          </cell>
          <cell r="AT29">
            <v>19</v>
          </cell>
        </row>
        <row r="30">
          <cell r="B30">
            <v>20</v>
          </cell>
          <cell r="T30">
            <v>20</v>
          </cell>
          <cell r="AG30">
            <v>20</v>
          </cell>
          <cell r="AT30">
            <v>20</v>
          </cell>
        </row>
        <row r="31">
          <cell r="B31">
            <v>21</v>
          </cell>
          <cell r="T31">
            <v>21</v>
          </cell>
          <cell r="AG31">
            <v>21</v>
          </cell>
          <cell r="AT31">
            <v>21</v>
          </cell>
        </row>
        <row r="32">
          <cell r="B32">
            <v>22</v>
          </cell>
          <cell r="T32">
            <v>22</v>
          </cell>
          <cell r="AG32">
            <v>22</v>
          </cell>
          <cell r="AT32">
            <v>22</v>
          </cell>
        </row>
        <row r="33">
          <cell r="B33">
            <v>23</v>
          </cell>
          <cell r="T33">
            <v>23</v>
          </cell>
          <cell r="AG33">
            <v>23</v>
          </cell>
          <cell r="AT33">
            <v>23</v>
          </cell>
        </row>
        <row r="34">
          <cell r="B34">
            <v>24</v>
          </cell>
          <cell r="T34">
            <v>24</v>
          </cell>
          <cell r="AG34">
            <v>24</v>
          </cell>
          <cell r="AT34">
            <v>24</v>
          </cell>
        </row>
        <row r="35">
          <cell r="B35">
            <v>25</v>
          </cell>
          <cell r="T35">
            <v>25</v>
          </cell>
          <cell r="AG35">
            <v>25</v>
          </cell>
          <cell r="AT35">
            <v>25</v>
          </cell>
        </row>
        <row r="36">
          <cell r="B36">
            <v>26</v>
          </cell>
          <cell r="T36">
            <v>26</v>
          </cell>
          <cell r="AG36">
            <v>26</v>
          </cell>
          <cell r="AT36">
            <v>26</v>
          </cell>
        </row>
        <row r="37">
          <cell r="B37">
            <v>27</v>
          </cell>
          <cell r="T37">
            <v>27</v>
          </cell>
          <cell r="AG37">
            <v>27</v>
          </cell>
          <cell r="AT37">
            <v>27</v>
          </cell>
        </row>
        <row r="38">
          <cell r="B38">
            <v>28</v>
          </cell>
          <cell r="T38">
            <v>28</v>
          </cell>
          <cell r="AG38">
            <v>28</v>
          </cell>
          <cell r="AT38">
            <v>28</v>
          </cell>
        </row>
        <row r="39">
          <cell r="B39">
            <v>29</v>
          </cell>
          <cell r="T39">
            <v>29</v>
          </cell>
          <cell r="AG39">
            <v>29</v>
          </cell>
          <cell r="AT39">
            <v>29</v>
          </cell>
        </row>
        <row r="40">
          <cell r="B40">
            <v>30</v>
          </cell>
          <cell r="T40">
            <v>30</v>
          </cell>
          <cell r="AG40">
            <v>30</v>
          </cell>
          <cell r="AT40">
            <v>30</v>
          </cell>
        </row>
        <row r="41">
          <cell r="B41">
            <v>31</v>
          </cell>
          <cell r="T41">
            <v>31</v>
          </cell>
          <cell r="AG41">
            <v>31</v>
          </cell>
          <cell r="AT41">
            <v>31</v>
          </cell>
        </row>
        <row r="42">
          <cell r="B42">
            <v>32</v>
          </cell>
          <cell r="T42">
            <v>32</v>
          </cell>
          <cell r="AG42">
            <v>32</v>
          </cell>
          <cell r="AT42">
            <v>32</v>
          </cell>
        </row>
        <row r="43">
          <cell r="B43">
            <v>33</v>
          </cell>
          <cell r="T43">
            <v>33</v>
          </cell>
          <cell r="AG43">
            <v>33</v>
          </cell>
          <cell r="AT43">
            <v>33</v>
          </cell>
        </row>
        <row r="44">
          <cell r="B44">
            <v>34</v>
          </cell>
          <cell r="T44">
            <v>34</v>
          </cell>
          <cell r="AG44">
            <v>34</v>
          </cell>
          <cell r="AT44">
            <v>34</v>
          </cell>
        </row>
        <row r="45">
          <cell r="B45">
            <v>35</v>
          </cell>
          <cell r="T45">
            <v>35</v>
          </cell>
          <cell r="AG45">
            <v>35</v>
          </cell>
          <cell r="AT45">
            <v>35</v>
          </cell>
        </row>
        <row r="46">
          <cell r="B46">
            <v>36</v>
          </cell>
          <cell r="T46">
            <v>36</v>
          </cell>
          <cell r="AG46">
            <v>36</v>
          </cell>
          <cell r="AT46">
            <v>36</v>
          </cell>
        </row>
        <row r="47">
          <cell r="B47">
            <v>37</v>
          </cell>
          <cell r="T47">
            <v>37</v>
          </cell>
          <cell r="AG47">
            <v>37</v>
          </cell>
          <cell r="AT47">
            <v>37</v>
          </cell>
        </row>
        <row r="48">
          <cell r="B48">
            <v>38</v>
          </cell>
          <cell r="T48">
            <v>38</v>
          </cell>
          <cell r="AG48">
            <v>38</v>
          </cell>
          <cell r="AT48">
            <v>38</v>
          </cell>
        </row>
        <row r="49">
          <cell r="B49">
            <v>39</v>
          </cell>
          <cell r="T49">
            <v>39</v>
          </cell>
          <cell r="AG49">
            <v>39</v>
          </cell>
          <cell r="AT49">
            <v>39</v>
          </cell>
        </row>
        <row r="50">
          <cell r="B50">
            <v>40</v>
          </cell>
          <cell r="T50">
            <v>40</v>
          </cell>
          <cell r="AG50">
            <v>40</v>
          </cell>
          <cell r="AT50">
            <v>40</v>
          </cell>
        </row>
      </sheetData>
      <sheetData sheetId="1"/>
      <sheetData sheetId="2">
        <row r="11">
          <cell r="B11">
            <v>1</v>
          </cell>
          <cell r="C11">
            <v>10</v>
          </cell>
          <cell r="D11">
            <v>468</v>
          </cell>
          <cell r="E11">
            <v>748</v>
          </cell>
          <cell r="G11">
            <v>1</v>
          </cell>
          <cell r="H11">
            <v>1</v>
          </cell>
          <cell r="I11">
            <v>963</v>
          </cell>
          <cell r="J11">
            <v>1603</v>
          </cell>
          <cell r="L11">
            <v>1</v>
          </cell>
          <cell r="M11">
            <v>1</v>
          </cell>
          <cell r="N11">
            <v>1473</v>
          </cell>
          <cell r="O11">
            <v>2433</v>
          </cell>
          <cell r="Q11">
            <v>1</v>
          </cell>
          <cell r="R11">
            <v>1</v>
          </cell>
          <cell r="S11">
            <v>1998</v>
          </cell>
          <cell r="T11">
            <v>3318</v>
          </cell>
          <cell r="V11">
            <v>1</v>
          </cell>
          <cell r="W11">
            <v>1</v>
          </cell>
          <cell r="X11">
            <v>2533</v>
          </cell>
          <cell r="Y11">
            <v>4213</v>
          </cell>
          <cell r="AA11">
            <v>1</v>
          </cell>
          <cell r="AB11">
            <v>4</v>
          </cell>
          <cell r="AC11">
            <v>3034</v>
          </cell>
          <cell r="AD11">
            <v>5034</v>
          </cell>
          <cell r="AF11">
            <v>1</v>
          </cell>
          <cell r="AG11" t="str">
            <v/>
          </cell>
          <cell r="AH11" t="str">
            <v/>
          </cell>
          <cell r="AI11" t="str">
            <v/>
          </cell>
          <cell r="AK11">
            <v>1</v>
          </cell>
          <cell r="AL11" t="str">
            <v/>
          </cell>
          <cell r="AM11" t="str">
            <v/>
          </cell>
          <cell r="AN11" t="str">
            <v/>
          </cell>
          <cell r="AP11">
            <v>1</v>
          </cell>
          <cell r="AQ11">
            <v>2</v>
          </cell>
          <cell r="AR11">
            <v>472</v>
          </cell>
          <cell r="AS11">
            <v>1</v>
          </cell>
          <cell r="AT11">
            <v>963</v>
          </cell>
          <cell r="AU11">
            <v>1</v>
          </cell>
          <cell r="AV11">
            <v>1473</v>
          </cell>
          <cell r="AW11">
            <v>1</v>
          </cell>
          <cell r="AX11">
            <v>1998</v>
          </cell>
          <cell r="AY11">
            <v>1</v>
          </cell>
          <cell r="AZ11">
            <v>2533</v>
          </cell>
          <cell r="BA11">
            <v>2</v>
          </cell>
          <cell r="BB11">
            <v>3076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</row>
        <row r="12">
          <cell r="B12">
            <v>2</v>
          </cell>
          <cell r="C12">
            <v>1</v>
          </cell>
          <cell r="D12">
            <v>472</v>
          </cell>
          <cell r="E12">
            <v>752</v>
          </cell>
          <cell r="G12">
            <v>2</v>
          </cell>
          <cell r="H12">
            <v>4</v>
          </cell>
          <cell r="I12">
            <v>968</v>
          </cell>
          <cell r="J12">
            <v>1608</v>
          </cell>
          <cell r="L12">
            <v>2</v>
          </cell>
          <cell r="M12">
            <v>4</v>
          </cell>
          <cell r="N12">
            <v>1477</v>
          </cell>
          <cell r="O12">
            <v>2437</v>
          </cell>
          <cell r="Q12">
            <v>2</v>
          </cell>
          <cell r="R12">
            <v>4</v>
          </cell>
          <cell r="S12">
            <v>2001</v>
          </cell>
          <cell r="T12">
            <v>3321</v>
          </cell>
          <cell r="V12">
            <v>2</v>
          </cell>
          <cell r="W12">
            <v>4</v>
          </cell>
          <cell r="X12">
            <v>2534</v>
          </cell>
          <cell r="Y12">
            <v>4214</v>
          </cell>
          <cell r="AA12">
            <v>2</v>
          </cell>
          <cell r="AB12">
            <v>1</v>
          </cell>
          <cell r="AC12">
            <v>3076</v>
          </cell>
          <cell r="AD12">
            <v>5116</v>
          </cell>
          <cell r="AF12">
            <v>2</v>
          </cell>
          <cell r="AG12" t="str">
            <v/>
          </cell>
          <cell r="AH12" t="str">
            <v/>
          </cell>
          <cell r="AI12" t="str">
            <v/>
          </cell>
          <cell r="AK12">
            <v>2</v>
          </cell>
          <cell r="AL12" t="str">
            <v/>
          </cell>
          <cell r="AM12" t="str">
            <v/>
          </cell>
          <cell r="AN12" t="str">
            <v/>
          </cell>
          <cell r="AP12">
            <v>2</v>
          </cell>
          <cell r="AQ12">
            <v>10</v>
          </cell>
          <cell r="AR12">
            <v>563</v>
          </cell>
          <cell r="AS12">
            <v>10</v>
          </cell>
          <cell r="AT12">
            <v>1161</v>
          </cell>
          <cell r="AU12">
            <v>9</v>
          </cell>
          <cell r="AV12">
            <v>1742</v>
          </cell>
          <cell r="AW12">
            <v>9</v>
          </cell>
          <cell r="AX12">
            <v>2381</v>
          </cell>
          <cell r="AY12">
            <v>9</v>
          </cell>
          <cell r="AZ12">
            <v>2982</v>
          </cell>
          <cell r="BA12">
            <v>9</v>
          </cell>
          <cell r="BB12">
            <v>3617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</row>
        <row r="13">
          <cell r="B13">
            <v>3</v>
          </cell>
          <cell r="C13">
            <v>4</v>
          </cell>
          <cell r="D13">
            <v>480</v>
          </cell>
          <cell r="E13">
            <v>800</v>
          </cell>
          <cell r="G13">
            <v>3</v>
          </cell>
          <cell r="H13">
            <v>10</v>
          </cell>
          <cell r="I13">
            <v>996</v>
          </cell>
          <cell r="J13">
            <v>1636</v>
          </cell>
          <cell r="L13">
            <v>3</v>
          </cell>
          <cell r="M13">
            <v>10</v>
          </cell>
          <cell r="N13">
            <v>1521</v>
          </cell>
          <cell r="O13">
            <v>2521</v>
          </cell>
          <cell r="Q13">
            <v>3</v>
          </cell>
          <cell r="R13">
            <v>9</v>
          </cell>
          <cell r="S13">
            <v>2078</v>
          </cell>
          <cell r="T13">
            <v>3438</v>
          </cell>
          <cell r="V13">
            <v>3</v>
          </cell>
          <cell r="W13">
            <v>9</v>
          </cell>
          <cell r="X13">
            <v>2612</v>
          </cell>
          <cell r="Y13">
            <v>4332</v>
          </cell>
          <cell r="AA13">
            <v>3</v>
          </cell>
          <cell r="AB13">
            <v>9</v>
          </cell>
          <cell r="AC13">
            <v>3160</v>
          </cell>
          <cell r="AD13">
            <v>5240</v>
          </cell>
          <cell r="AF13">
            <v>3</v>
          </cell>
          <cell r="AG13" t="str">
            <v/>
          </cell>
          <cell r="AH13" t="str">
            <v/>
          </cell>
          <cell r="AI13" t="str">
            <v/>
          </cell>
          <cell r="AK13">
            <v>3</v>
          </cell>
          <cell r="AL13" t="str">
            <v/>
          </cell>
          <cell r="AM13" t="str">
            <v/>
          </cell>
          <cell r="AN13" t="str">
            <v/>
          </cell>
          <cell r="AP13">
            <v>3</v>
          </cell>
          <cell r="AQ13">
            <v>7</v>
          </cell>
          <cell r="AR13">
            <v>551</v>
          </cell>
          <cell r="AS13">
            <v>8</v>
          </cell>
          <cell r="AT13">
            <v>1121</v>
          </cell>
          <cell r="AU13">
            <v>8</v>
          </cell>
          <cell r="AV13">
            <v>1683</v>
          </cell>
          <cell r="AW13">
            <v>8</v>
          </cell>
          <cell r="AX13">
            <v>2269</v>
          </cell>
          <cell r="AY13">
            <v>8</v>
          </cell>
          <cell r="AZ13">
            <v>2826</v>
          </cell>
          <cell r="BA13">
            <v>8</v>
          </cell>
          <cell r="BB13">
            <v>3440</v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</row>
        <row r="14">
          <cell r="B14">
            <v>4</v>
          </cell>
          <cell r="C14">
            <v>7</v>
          </cell>
          <cell r="D14">
            <v>518</v>
          </cell>
          <cell r="E14">
            <v>838</v>
          </cell>
          <cell r="G14">
            <v>4</v>
          </cell>
          <cell r="H14">
            <v>9</v>
          </cell>
          <cell r="I14">
            <v>1002</v>
          </cell>
          <cell r="J14">
            <v>1642</v>
          </cell>
          <cell r="L14">
            <v>4</v>
          </cell>
          <cell r="M14">
            <v>9</v>
          </cell>
          <cell r="N14">
            <v>1528</v>
          </cell>
          <cell r="O14">
            <v>2528</v>
          </cell>
          <cell r="Q14">
            <v>4</v>
          </cell>
          <cell r="R14">
            <v>7</v>
          </cell>
          <cell r="S14">
            <v>2154</v>
          </cell>
          <cell r="T14">
            <v>3554</v>
          </cell>
          <cell r="V14">
            <v>4</v>
          </cell>
          <cell r="W14">
            <v>7</v>
          </cell>
          <cell r="X14">
            <v>2642</v>
          </cell>
          <cell r="Y14">
            <v>4402</v>
          </cell>
          <cell r="AA14">
            <v>4</v>
          </cell>
          <cell r="AB14">
            <v>7</v>
          </cell>
          <cell r="AC14">
            <v>3224</v>
          </cell>
          <cell r="AD14">
            <v>5344</v>
          </cell>
          <cell r="AF14">
            <v>4</v>
          </cell>
          <cell r="AG14" t="str">
            <v/>
          </cell>
          <cell r="AH14" t="str">
            <v/>
          </cell>
          <cell r="AI14" t="str">
            <v/>
          </cell>
          <cell r="AK14">
            <v>4</v>
          </cell>
          <cell r="AL14" t="str">
            <v/>
          </cell>
          <cell r="AM14" t="str">
            <v/>
          </cell>
          <cell r="AN14" t="str">
            <v/>
          </cell>
          <cell r="AP14">
            <v>4</v>
          </cell>
          <cell r="AQ14">
            <v>3</v>
          </cell>
          <cell r="AR14">
            <v>480</v>
          </cell>
          <cell r="AS14">
            <v>2</v>
          </cell>
          <cell r="AT14">
            <v>968</v>
          </cell>
          <cell r="AU14">
            <v>2</v>
          </cell>
          <cell r="AV14">
            <v>1477</v>
          </cell>
          <cell r="AW14">
            <v>2</v>
          </cell>
          <cell r="AX14">
            <v>2001</v>
          </cell>
          <cell r="AY14">
            <v>2</v>
          </cell>
          <cell r="AZ14">
            <v>2534</v>
          </cell>
          <cell r="BA14">
            <v>1</v>
          </cell>
          <cell r="BB14">
            <v>3034</v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</row>
        <row r="15">
          <cell r="B15">
            <v>5</v>
          </cell>
          <cell r="C15">
            <v>9</v>
          </cell>
          <cell r="D15">
            <v>520</v>
          </cell>
          <cell r="E15">
            <v>840</v>
          </cell>
          <cell r="G15">
            <v>5</v>
          </cell>
          <cell r="H15">
            <v>8</v>
          </cell>
          <cell r="I15">
            <v>1059</v>
          </cell>
          <cell r="J15">
            <v>1739</v>
          </cell>
          <cell r="L15">
            <v>5</v>
          </cell>
          <cell r="M15">
            <v>8</v>
          </cell>
          <cell r="N15">
            <v>1588</v>
          </cell>
          <cell r="O15">
            <v>2628</v>
          </cell>
          <cell r="Q15">
            <v>5</v>
          </cell>
          <cell r="R15">
            <v>10</v>
          </cell>
          <cell r="S15">
            <v>2156</v>
          </cell>
          <cell r="T15">
            <v>3556</v>
          </cell>
          <cell r="V15">
            <v>5</v>
          </cell>
          <cell r="W15">
            <v>5</v>
          </cell>
          <cell r="X15">
            <v>2741</v>
          </cell>
          <cell r="Y15">
            <v>4541</v>
          </cell>
          <cell r="AA15">
            <v>5</v>
          </cell>
          <cell r="AB15">
            <v>10</v>
          </cell>
          <cell r="AC15">
            <v>3310</v>
          </cell>
          <cell r="AD15">
            <v>5510</v>
          </cell>
          <cell r="AF15">
            <v>5</v>
          </cell>
          <cell r="AG15" t="str">
            <v/>
          </cell>
          <cell r="AH15" t="str">
            <v/>
          </cell>
          <cell r="AI15" t="str">
            <v/>
          </cell>
          <cell r="AK15">
            <v>5</v>
          </cell>
          <cell r="AL15" t="str">
            <v/>
          </cell>
          <cell r="AM15" t="str">
            <v/>
          </cell>
          <cell r="AN15" t="str">
            <v/>
          </cell>
          <cell r="AP15">
            <v>5</v>
          </cell>
          <cell r="AQ15">
            <v>9</v>
          </cell>
          <cell r="AR15">
            <v>562</v>
          </cell>
          <cell r="AS15">
            <v>7</v>
          </cell>
          <cell r="AT15">
            <v>1115</v>
          </cell>
          <cell r="AU15">
            <v>7</v>
          </cell>
          <cell r="AV15">
            <v>1665</v>
          </cell>
          <cell r="AW15">
            <v>7</v>
          </cell>
          <cell r="AX15">
            <v>2208</v>
          </cell>
          <cell r="AY15">
            <v>5</v>
          </cell>
          <cell r="AZ15">
            <v>2741</v>
          </cell>
          <cell r="BA15">
            <v>6</v>
          </cell>
          <cell r="BB15">
            <v>3310</v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</row>
        <row r="16">
          <cell r="B16">
            <v>6</v>
          </cell>
          <cell r="C16">
            <v>8</v>
          </cell>
          <cell r="D16">
            <v>532</v>
          </cell>
          <cell r="E16">
            <v>852</v>
          </cell>
          <cell r="G16">
            <v>6</v>
          </cell>
          <cell r="H16">
            <v>7</v>
          </cell>
          <cell r="I16">
            <v>1060</v>
          </cell>
          <cell r="J16">
            <v>1740</v>
          </cell>
          <cell r="L16">
            <v>6</v>
          </cell>
          <cell r="M16">
            <v>7</v>
          </cell>
          <cell r="N16">
            <v>1621</v>
          </cell>
          <cell r="O16">
            <v>2701</v>
          </cell>
          <cell r="Q16">
            <v>6</v>
          </cell>
          <cell r="R16">
            <v>8</v>
          </cell>
          <cell r="S16">
            <v>2160</v>
          </cell>
          <cell r="T16">
            <v>3600</v>
          </cell>
          <cell r="V16">
            <v>6</v>
          </cell>
          <cell r="W16">
            <v>10</v>
          </cell>
          <cell r="X16">
            <v>2756</v>
          </cell>
          <cell r="Y16">
            <v>4556</v>
          </cell>
          <cell r="AA16">
            <v>6</v>
          </cell>
          <cell r="AB16">
            <v>5</v>
          </cell>
          <cell r="AC16">
            <v>3310</v>
          </cell>
          <cell r="AD16">
            <v>5510</v>
          </cell>
          <cell r="AF16">
            <v>6</v>
          </cell>
          <cell r="AG16" t="str">
            <v/>
          </cell>
          <cell r="AH16" t="str">
            <v/>
          </cell>
          <cell r="AI16" t="str">
            <v/>
          </cell>
          <cell r="AK16">
            <v>6</v>
          </cell>
          <cell r="AL16" t="str">
            <v/>
          </cell>
          <cell r="AM16" t="str">
            <v/>
          </cell>
          <cell r="AN16" t="str">
            <v/>
          </cell>
          <cell r="AP16">
            <v>6</v>
          </cell>
          <cell r="AQ16">
            <v>8</v>
          </cell>
          <cell r="AR16">
            <v>554</v>
          </cell>
          <cell r="AS16">
            <v>9</v>
          </cell>
          <cell r="AT16">
            <v>1130</v>
          </cell>
          <cell r="AU16">
            <v>10</v>
          </cell>
          <cell r="AV16">
            <v>1770</v>
          </cell>
          <cell r="AW16">
            <v>10</v>
          </cell>
          <cell r="AX16">
            <v>2417</v>
          </cell>
          <cell r="AY16">
            <v>10</v>
          </cell>
          <cell r="AZ16">
            <v>3010</v>
          </cell>
          <cell r="BA16">
            <v>10</v>
          </cell>
          <cell r="BB16">
            <v>3729</v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</row>
        <row r="17">
          <cell r="B17">
            <v>7</v>
          </cell>
          <cell r="C17">
            <v>3</v>
          </cell>
          <cell r="D17">
            <v>551</v>
          </cell>
          <cell r="E17">
            <v>911</v>
          </cell>
          <cell r="G17">
            <v>7</v>
          </cell>
          <cell r="H17">
            <v>5</v>
          </cell>
          <cell r="I17">
            <v>1115</v>
          </cell>
          <cell r="J17">
            <v>1835</v>
          </cell>
          <cell r="L17">
            <v>7</v>
          </cell>
          <cell r="M17">
            <v>5</v>
          </cell>
          <cell r="N17">
            <v>1665</v>
          </cell>
          <cell r="O17">
            <v>2745</v>
          </cell>
          <cell r="Q17">
            <v>7</v>
          </cell>
          <cell r="R17">
            <v>5</v>
          </cell>
          <cell r="S17">
            <v>2208</v>
          </cell>
          <cell r="T17">
            <v>3648</v>
          </cell>
          <cell r="V17">
            <v>7</v>
          </cell>
          <cell r="W17">
            <v>8</v>
          </cell>
          <cell r="X17">
            <v>2784</v>
          </cell>
          <cell r="Y17">
            <v>4624</v>
          </cell>
          <cell r="AA17">
            <v>7</v>
          </cell>
          <cell r="AB17">
            <v>8</v>
          </cell>
          <cell r="AC17">
            <v>3393</v>
          </cell>
          <cell r="AD17">
            <v>5633</v>
          </cell>
          <cell r="AF17">
            <v>7</v>
          </cell>
          <cell r="AG17" t="str">
            <v/>
          </cell>
          <cell r="AH17" t="str">
            <v/>
          </cell>
          <cell r="AI17" t="str">
            <v/>
          </cell>
          <cell r="AK17">
            <v>7</v>
          </cell>
          <cell r="AL17" t="str">
            <v/>
          </cell>
          <cell r="AM17" t="str">
            <v/>
          </cell>
          <cell r="AN17" t="str">
            <v/>
          </cell>
          <cell r="AP17">
            <v>7</v>
          </cell>
          <cell r="AQ17">
            <v>4</v>
          </cell>
          <cell r="AR17">
            <v>518</v>
          </cell>
          <cell r="AS17">
            <v>6</v>
          </cell>
          <cell r="AT17">
            <v>1060</v>
          </cell>
          <cell r="AU17">
            <v>6</v>
          </cell>
          <cell r="AV17">
            <v>1621</v>
          </cell>
          <cell r="AW17">
            <v>4</v>
          </cell>
          <cell r="AX17">
            <v>2154</v>
          </cell>
          <cell r="AY17">
            <v>4</v>
          </cell>
          <cell r="AZ17">
            <v>2642</v>
          </cell>
          <cell r="BA17">
            <v>4</v>
          </cell>
          <cell r="BB17">
            <v>3224</v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</row>
        <row r="18">
          <cell r="B18">
            <v>8</v>
          </cell>
          <cell r="C18">
            <v>6</v>
          </cell>
          <cell r="D18">
            <v>554</v>
          </cell>
          <cell r="E18">
            <v>914</v>
          </cell>
          <cell r="G18">
            <v>8</v>
          </cell>
          <cell r="H18">
            <v>3</v>
          </cell>
          <cell r="I18">
            <v>1121</v>
          </cell>
          <cell r="J18">
            <v>1841</v>
          </cell>
          <cell r="L18">
            <v>8</v>
          </cell>
          <cell r="M18">
            <v>3</v>
          </cell>
          <cell r="N18">
            <v>1683</v>
          </cell>
          <cell r="O18">
            <v>2803</v>
          </cell>
          <cell r="Q18">
            <v>8</v>
          </cell>
          <cell r="R18">
            <v>3</v>
          </cell>
          <cell r="S18">
            <v>2269</v>
          </cell>
          <cell r="T18">
            <v>3749</v>
          </cell>
          <cell r="V18">
            <v>8</v>
          </cell>
          <cell r="W18">
            <v>3</v>
          </cell>
          <cell r="X18">
            <v>2826</v>
          </cell>
          <cell r="Y18">
            <v>4706</v>
          </cell>
          <cell r="AA18">
            <v>8</v>
          </cell>
          <cell r="AB18">
            <v>3</v>
          </cell>
          <cell r="AC18">
            <v>3440</v>
          </cell>
          <cell r="AD18">
            <v>5720</v>
          </cell>
          <cell r="AF18">
            <v>8</v>
          </cell>
          <cell r="AG18" t="str">
            <v/>
          </cell>
          <cell r="AH18" t="str">
            <v/>
          </cell>
          <cell r="AI18" t="str">
            <v/>
          </cell>
          <cell r="AK18">
            <v>8</v>
          </cell>
          <cell r="AL18" t="str">
            <v/>
          </cell>
          <cell r="AM18" t="str">
            <v/>
          </cell>
          <cell r="AN18" t="str">
            <v/>
          </cell>
          <cell r="AP18">
            <v>8</v>
          </cell>
          <cell r="AQ18">
            <v>6</v>
          </cell>
          <cell r="AR18">
            <v>532</v>
          </cell>
          <cell r="AS18">
            <v>5</v>
          </cell>
          <cell r="AT18">
            <v>1059</v>
          </cell>
          <cell r="AU18">
            <v>5</v>
          </cell>
          <cell r="AV18">
            <v>1588</v>
          </cell>
          <cell r="AW18">
            <v>6</v>
          </cell>
          <cell r="AX18">
            <v>2160</v>
          </cell>
          <cell r="AY18">
            <v>7</v>
          </cell>
          <cell r="AZ18">
            <v>2784</v>
          </cell>
          <cell r="BA18">
            <v>7</v>
          </cell>
          <cell r="BB18">
            <v>3393</v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</row>
        <row r="19">
          <cell r="B19">
            <v>9</v>
          </cell>
          <cell r="C19">
            <v>5</v>
          </cell>
          <cell r="D19">
            <v>562</v>
          </cell>
          <cell r="E19">
            <v>922</v>
          </cell>
          <cell r="G19">
            <v>9</v>
          </cell>
          <cell r="H19">
            <v>6</v>
          </cell>
          <cell r="I19">
            <v>1130</v>
          </cell>
          <cell r="J19">
            <v>1850</v>
          </cell>
          <cell r="L19">
            <v>9</v>
          </cell>
          <cell r="M19">
            <v>2</v>
          </cell>
          <cell r="N19">
            <v>1742</v>
          </cell>
          <cell r="O19">
            <v>2902</v>
          </cell>
          <cell r="Q19">
            <v>9</v>
          </cell>
          <cell r="R19">
            <v>2</v>
          </cell>
          <cell r="S19">
            <v>2381</v>
          </cell>
          <cell r="T19">
            <v>3941</v>
          </cell>
          <cell r="V19">
            <v>9</v>
          </cell>
          <cell r="W19">
            <v>2</v>
          </cell>
          <cell r="X19">
            <v>2982</v>
          </cell>
          <cell r="Y19">
            <v>4942</v>
          </cell>
          <cell r="AA19">
            <v>9</v>
          </cell>
          <cell r="AB19">
            <v>2</v>
          </cell>
          <cell r="AC19">
            <v>3617</v>
          </cell>
          <cell r="AD19">
            <v>10017</v>
          </cell>
          <cell r="AF19">
            <v>9</v>
          </cell>
          <cell r="AG19" t="str">
            <v/>
          </cell>
          <cell r="AH19" t="str">
            <v/>
          </cell>
          <cell r="AI19" t="str">
            <v/>
          </cell>
          <cell r="AK19">
            <v>9</v>
          </cell>
          <cell r="AL19" t="str">
            <v/>
          </cell>
          <cell r="AM19" t="str">
            <v/>
          </cell>
          <cell r="AN19" t="str">
            <v/>
          </cell>
          <cell r="AP19">
            <v>9</v>
          </cell>
          <cell r="AQ19">
            <v>5</v>
          </cell>
          <cell r="AR19">
            <v>520</v>
          </cell>
          <cell r="AS19">
            <v>4</v>
          </cell>
          <cell r="AT19">
            <v>1002</v>
          </cell>
          <cell r="AU19">
            <v>4</v>
          </cell>
          <cell r="AV19">
            <v>1528</v>
          </cell>
          <cell r="AW19">
            <v>3</v>
          </cell>
          <cell r="AX19">
            <v>2078</v>
          </cell>
          <cell r="AY19">
            <v>3</v>
          </cell>
          <cell r="AZ19">
            <v>2612</v>
          </cell>
          <cell r="BA19">
            <v>3</v>
          </cell>
          <cell r="BB19">
            <v>3160</v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</row>
        <row r="20">
          <cell r="B20">
            <v>10</v>
          </cell>
          <cell r="C20">
            <v>2</v>
          </cell>
          <cell r="D20">
            <v>563</v>
          </cell>
          <cell r="E20">
            <v>923</v>
          </cell>
          <cell r="G20">
            <v>10</v>
          </cell>
          <cell r="H20">
            <v>2</v>
          </cell>
          <cell r="I20">
            <v>1161</v>
          </cell>
          <cell r="J20">
            <v>1921</v>
          </cell>
          <cell r="L20">
            <v>10</v>
          </cell>
          <cell r="M20">
            <v>6</v>
          </cell>
          <cell r="N20">
            <v>1770</v>
          </cell>
          <cell r="O20">
            <v>2930</v>
          </cell>
          <cell r="Q20">
            <v>10</v>
          </cell>
          <cell r="R20">
            <v>6</v>
          </cell>
          <cell r="S20">
            <v>2417</v>
          </cell>
          <cell r="T20">
            <v>4017</v>
          </cell>
          <cell r="V20">
            <v>10</v>
          </cell>
          <cell r="W20">
            <v>6</v>
          </cell>
          <cell r="X20">
            <v>3010</v>
          </cell>
          <cell r="Y20">
            <v>5010</v>
          </cell>
          <cell r="AA20">
            <v>10</v>
          </cell>
          <cell r="AB20">
            <v>6</v>
          </cell>
          <cell r="AC20">
            <v>3729</v>
          </cell>
          <cell r="AD20">
            <v>10209</v>
          </cell>
          <cell r="AF20">
            <v>10</v>
          </cell>
          <cell r="AG20" t="str">
            <v/>
          </cell>
          <cell r="AH20" t="str">
            <v/>
          </cell>
          <cell r="AI20" t="str">
            <v/>
          </cell>
          <cell r="AK20">
            <v>10</v>
          </cell>
          <cell r="AL20" t="str">
            <v/>
          </cell>
          <cell r="AM20" t="str">
            <v/>
          </cell>
          <cell r="AN20" t="str">
            <v/>
          </cell>
          <cell r="AP20">
            <v>10</v>
          </cell>
          <cell r="AQ20">
            <v>1</v>
          </cell>
          <cell r="AR20">
            <v>468</v>
          </cell>
          <cell r="AS20">
            <v>3</v>
          </cell>
          <cell r="AT20">
            <v>996</v>
          </cell>
          <cell r="AU20">
            <v>3</v>
          </cell>
          <cell r="AV20">
            <v>1521</v>
          </cell>
          <cell r="AW20">
            <v>5</v>
          </cell>
          <cell r="AX20">
            <v>2156</v>
          </cell>
          <cell r="AY20">
            <v>6</v>
          </cell>
          <cell r="AZ20">
            <v>2756</v>
          </cell>
          <cell r="BA20">
            <v>5</v>
          </cell>
          <cell r="BB20">
            <v>3310</v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</row>
        <row r="21">
          <cell r="B21">
            <v>11</v>
          </cell>
          <cell r="C21">
            <v>11</v>
          </cell>
          <cell r="D21">
            <v>580</v>
          </cell>
          <cell r="E21">
            <v>940</v>
          </cell>
          <cell r="G21">
            <v>11</v>
          </cell>
          <cell r="H21">
            <v>11</v>
          </cell>
          <cell r="I21">
            <v>1213</v>
          </cell>
          <cell r="J21">
            <v>2013</v>
          </cell>
          <cell r="L21">
            <v>11</v>
          </cell>
          <cell r="M21">
            <v>11</v>
          </cell>
          <cell r="N21">
            <v>1875</v>
          </cell>
          <cell r="O21">
            <v>3115</v>
          </cell>
          <cell r="Q21">
            <v>11</v>
          </cell>
          <cell r="R21">
            <v>11</v>
          </cell>
          <cell r="S21">
            <v>2600</v>
          </cell>
          <cell r="T21">
            <v>4320</v>
          </cell>
          <cell r="V21">
            <v>11</v>
          </cell>
          <cell r="W21">
            <v>11</v>
          </cell>
          <cell r="X21">
            <v>3258</v>
          </cell>
          <cell r="Y21">
            <v>5418</v>
          </cell>
          <cell r="AA21">
            <v>11</v>
          </cell>
          <cell r="AB21">
            <v>11</v>
          </cell>
          <cell r="AC21">
            <v>3946</v>
          </cell>
          <cell r="AD21">
            <v>10546</v>
          </cell>
          <cell r="AF21">
            <v>11</v>
          </cell>
          <cell r="AG21" t="str">
            <v/>
          </cell>
          <cell r="AH21" t="str">
            <v/>
          </cell>
          <cell r="AI21" t="str">
            <v/>
          </cell>
          <cell r="AK21">
            <v>11</v>
          </cell>
          <cell r="AL21" t="str">
            <v/>
          </cell>
          <cell r="AM21" t="str">
            <v/>
          </cell>
          <cell r="AN21" t="str">
            <v/>
          </cell>
          <cell r="AP21">
            <v>11</v>
          </cell>
          <cell r="AQ21">
            <v>11</v>
          </cell>
          <cell r="AR21">
            <v>580</v>
          </cell>
          <cell r="AS21">
            <v>11</v>
          </cell>
          <cell r="AT21">
            <v>1213</v>
          </cell>
          <cell r="AU21">
            <v>11</v>
          </cell>
          <cell r="AV21">
            <v>1875</v>
          </cell>
          <cell r="AW21">
            <v>11</v>
          </cell>
          <cell r="AX21">
            <v>2600</v>
          </cell>
          <cell r="AY21">
            <v>11</v>
          </cell>
          <cell r="AZ21">
            <v>3258</v>
          </cell>
          <cell r="BA21">
            <v>11</v>
          </cell>
          <cell r="BB21">
            <v>3946</v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</row>
        <row r="22">
          <cell r="B22">
            <v>12</v>
          </cell>
          <cell r="C22">
            <v>12</v>
          </cell>
          <cell r="D22">
            <v>3600</v>
          </cell>
          <cell r="E22">
            <v>10000</v>
          </cell>
          <cell r="G22">
            <v>12</v>
          </cell>
          <cell r="H22">
            <v>12</v>
          </cell>
          <cell r="I22">
            <v>7200</v>
          </cell>
          <cell r="J22">
            <v>20000</v>
          </cell>
          <cell r="L22">
            <v>12</v>
          </cell>
          <cell r="M22">
            <v>12</v>
          </cell>
          <cell r="N22">
            <v>10800</v>
          </cell>
          <cell r="O22">
            <v>30000</v>
          </cell>
          <cell r="Q22">
            <v>12</v>
          </cell>
          <cell r="R22">
            <v>12</v>
          </cell>
          <cell r="S22">
            <v>14400</v>
          </cell>
          <cell r="T22">
            <v>40000</v>
          </cell>
          <cell r="V22">
            <v>12</v>
          </cell>
          <cell r="W22">
            <v>12</v>
          </cell>
          <cell r="X22">
            <v>18000</v>
          </cell>
          <cell r="Y22">
            <v>50000</v>
          </cell>
          <cell r="AA22">
            <v>12</v>
          </cell>
          <cell r="AB22">
            <v>12</v>
          </cell>
          <cell r="AC22">
            <v>21600</v>
          </cell>
          <cell r="AD22">
            <v>60000</v>
          </cell>
          <cell r="AF22">
            <v>12</v>
          </cell>
          <cell r="AG22" t="str">
            <v/>
          </cell>
          <cell r="AH22" t="str">
            <v/>
          </cell>
          <cell r="AI22" t="str">
            <v/>
          </cell>
          <cell r="AK22">
            <v>12</v>
          </cell>
          <cell r="AL22" t="str">
            <v/>
          </cell>
          <cell r="AM22" t="str">
            <v/>
          </cell>
          <cell r="AN22" t="str">
            <v/>
          </cell>
          <cell r="AP22">
            <v>12</v>
          </cell>
          <cell r="AQ22">
            <v>12</v>
          </cell>
          <cell r="AR22">
            <v>3600</v>
          </cell>
          <cell r="AS22">
            <v>12</v>
          </cell>
          <cell r="AT22">
            <v>7200</v>
          </cell>
          <cell r="AU22">
            <v>12</v>
          </cell>
          <cell r="AV22">
            <v>10800</v>
          </cell>
          <cell r="AW22">
            <v>12</v>
          </cell>
          <cell r="AX22">
            <v>14400</v>
          </cell>
          <cell r="AY22">
            <v>12</v>
          </cell>
          <cell r="AZ22">
            <v>18000</v>
          </cell>
          <cell r="BA22">
            <v>12</v>
          </cell>
          <cell r="BB22">
            <v>21600</v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</row>
        <row r="23">
          <cell r="B23">
            <v>13</v>
          </cell>
          <cell r="C23" t="str">
            <v/>
          </cell>
          <cell r="D23" t="str">
            <v/>
          </cell>
          <cell r="E23" t="str">
            <v/>
          </cell>
          <cell r="G23">
            <v>13</v>
          </cell>
          <cell r="H23" t="str">
            <v/>
          </cell>
          <cell r="I23" t="str">
            <v/>
          </cell>
          <cell r="J23" t="str">
            <v/>
          </cell>
          <cell r="L23">
            <v>13</v>
          </cell>
          <cell r="M23" t="str">
            <v/>
          </cell>
          <cell r="N23" t="str">
            <v/>
          </cell>
          <cell r="O23" t="str">
            <v/>
          </cell>
          <cell r="Q23">
            <v>13</v>
          </cell>
          <cell r="R23" t="str">
            <v/>
          </cell>
          <cell r="S23" t="str">
            <v/>
          </cell>
          <cell r="T23" t="str">
            <v/>
          </cell>
          <cell r="V23">
            <v>13</v>
          </cell>
          <cell r="W23" t="str">
            <v/>
          </cell>
          <cell r="X23" t="str">
            <v/>
          </cell>
          <cell r="Y23" t="str">
            <v/>
          </cell>
          <cell r="AA23">
            <v>13</v>
          </cell>
          <cell r="AB23" t="str">
            <v/>
          </cell>
          <cell r="AC23" t="str">
            <v/>
          </cell>
          <cell r="AD23" t="str">
            <v/>
          </cell>
          <cell r="AF23">
            <v>13</v>
          </cell>
          <cell r="AG23" t="str">
            <v/>
          </cell>
          <cell r="AH23" t="str">
            <v/>
          </cell>
          <cell r="AI23" t="str">
            <v/>
          </cell>
          <cell r="AK23">
            <v>13</v>
          </cell>
          <cell r="AL23" t="str">
            <v/>
          </cell>
          <cell r="AM23" t="str">
            <v/>
          </cell>
          <cell r="AN23" t="str">
            <v/>
          </cell>
          <cell r="AP23">
            <v>13</v>
          </cell>
          <cell r="AQ23" t="e">
            <v>#N/A</v>
          </cell>
          <cell r="AR23" t="str">
            <v/>
          </cell>
          <cell r="AS23" t="e">
            <v>#N/A</v>
          </cell>
          <cell r="AT23" t="str">
            <v/>
          </cell>
          <cell r="AU23" t="e">
            <v>#N/A</v>
          </cell>
          <cell r="AV23" t="str">
            <v/>
          </cell>
          <cell r="AW23" t="e">
            <v>#N/A</v>
          </cell>
          <cell r="AX23" t="str">
            <v/>
          </cell>
          <cell r="AY23" t="e">
            <v>#N/A</v>
          </cell>
          <cell r="AZ23" t="str">
            <v/>
          </cell>
          <cell r="BA23" t="e">
            <v>#N/A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</row>
        <row r="24">
          <cell r="B24">
            <v>14</v>
          </cell>
          <cell r="C24" t="str">
            <v/>
          </cell>
          <cell r="D24" t="str">
            <v/>
          </cell>
          <cell r="E24" t="str">
            <v/>
          </cell>
          <cell r="G24">
            <v>14</v>
          </cell>
          <cell r="H24" t="str">
            <v/>
          </cell>
          <cell r="I24" t="str">
            <v/>
          </cell>
          <cell r="J24" t="str">
            <v/>
          </cell>
          <cell r="L24">
            <v>14</v>
          </cell>
          <cell r="M24" t="str">
            <v/>
          </cell>
          <cell r="N24" t="str">
            <v/>
          </cell>
          <cell r="O24" t="str">
            <v/>
          </cell>
          <cell r="Q24">
            <v>14</v>
          </cell>
          <cell r="R24" t="str">
            <v/>
          </cell>
          <cell r="S24" t="str">
            <v/>
          </cell>
          <cell r="T24" t="str">
            <v/>
          </cell>
          <cell r="V24">
            <v>14</v>
          </cell>
          <cell r="W24" t="str">
            <v/>
          </cell>
          <cell r="X24" t="str">
            <v/>
          </cell>
          <cell r="Y24" t="str">
            <v/>
          </cell>
          <cell r="AA24">
            <v>14</v>
          </cell>
          <cell r="AB24" t="str">
            <v/>
          </cell>
          <cell r="AC24" t="str">
            <v/>
          </cell>
          <cell r="AD24" t="str">
            <v/>
          </cell>
          <cell r="AF24">
            <v>14</v>
          </cell>
          <cell r="AG24" t="str">
            <v/>
          </cell>
          <cell r="AH24" t="str">
            <v/>
          </cell>
          <cell r="AI24" t="str">
            <v/>
          </cell>
          <cell r="AK24">
            <v>14</v>
          </cell>
          <cell r="AL24" t="str">
            <v/>
          </cell>
          <cell r="AM24" t="str">
            <v/>
          </cell>
          <cell r="AN24" t="str">
            <v/>
          </cell>
          <cell r="AP24">
            <v>14</v>
          </cell>
          <cell r="AQ24" t="e">
            <v>#N/A</v>
          </cell>
          <cell r="AR24" t="str">
            <v/>
          </cell>
          <cell r="AS24" t="e">
            <v>#N/A</v>
          </cell>
          <cell r="AT24" t="str">
            <v/>
          </cell>
          <cell r="AU24" t="e">
            <v>#N/A</v>
          </cell>
          <cell r="AV24" t="str">
            <v/>
          </cell>
          <cell r="AW24" t="e">
            <v>#N/A</v>
          </cell>
          <cell r="AX24" t="str">
            <v/>
          </cell>
          <cell r="AY24" t="e">
            <v>#N/A</v>
          </cell>
          <cell r="AZ24" t="str">
            <v/>
          </cell>
          <cell r="BA24" t="e">
            <v>#N/A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</row>
        <row r="25">
          <cell r="B25">
            <v>15</v>
          </cell>
          <cell r="C25" t="str">
            <v/>
          </cell>
          <cell r="D25" t="str">
            <v/>
          </cell>
          <cell r="E25" t="str">
            <v/>
          </cell>
          <cell r="G25">
            <v>15</v>
          </cell>
          <cell r="H25" t="str">
            <v/>
          </cell>
          <cell r="I25" t="str">
            <v/>
          </cell>
          <cell r="J25" t="str">
            <v/>
          </cell>
          <cell r="L25">
            <v>15</v>
          </cell>
          <cell r="M25" t="str">
            <v/>
          </cell>
          <cell r="N25" t="str">
            <v/>
          </cell>
          <cell r="O25" t="str">
            <v/>
          </cell>
          <cell r="Q25">
            <v>15</v>
          </cell>
          <cell r="R25" t="str">
            <v/>
          </cell>
          <cell r="S25" t="str">
            <v/>
          </cell>
          <cell r="T25" t="str">
            <v/>
          </cell>
          <cell r="V25">
            <v>15</v>
          </cell>
          <cell r="W25" t="str">
            <v/>
          </cell>
          <cell r="X25" t="str">
            <v/>
          </cell>
          <cell r="Y25" t="str">
            <v/>
          </cell>
          <cell r="AA25">
            <v>15</v>
          </cell>
          <cell r="AB25" t="str">
            <v/>
          </cell>
          <cell r="AC25" t="str">
            <v/>
          </cell>
          <cell r="AD25" t="str">
            <v/>
          </cell>
          <cell r="AF25">
            <v>15</v>
          </cell>
          <cell r="AG25" t="str">
            <v/>
          </cell>
          <cell r="AH25" t="str">
            <v/>
          </cell>
          <cell r="AI25" t="str">
            <v/>
          </cell>
          <cell r="AK25">
            <v>15</v>
          </cell>
          <cell r="AL25" t="str">
            <v/>
          </cell>
          <cell r="AM25" t="str">
            <v/>
          </cell>
          <cell r="AN25" t="str">
            <v/>
          </cell>
          <cell r="AP25">
            <v>15</v>
          </cell>
          <cell r="AQ25" t="e">
            <v>#N/A</v>
          </cell>
          <cell r="AR25" t="str">
            <v/>
          </cell>
          <cell r="AS25" t="e">
            <v>#N/A</v>
          </cell>
          <cell r="AT25" t="str">
            <v/>
          </cell>
          <cell r="AU25" t="e">
            <v>#N/A</v>
          </cell>
          <cell r="AV25" t="str">
            <v/>
          </cell>
          <cell r="AW25" t="e">
            <v>#N/A</v>
          </cell>
          <cell r="AX25" t="str">
            <v/>
          </cell>
          <cell r="AY25" t="e">
            <v>#N/A</v>
          </cell>
          <cell r="AZ25" t="str">
            <v/>
          </cell>
          <cell r="BA25" t="e">
            <v>#N/A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</row>
        <row r="26">
          <cell r="B26">
            <v>16</v>
          </cell>
          <cell r="C26" t="str">
            <v/>
          </cell>
          <cell r="D26" t="str">
            <v/>
          </cell>
          <cell r="E26" t="str">
            <v/>
          </cell>
          <cell r="G26">
            <v>16</v>
          </cell>
          <cell r="H26" t="str">
            <v/>
          </cell>
          <cell r="I26" t="str">
            <v/>
          </cell>
          <cell r="J26" t="str">
            <v/>
          </cell>
          <cell r="L26">
            <v>16</v>
          </cell>
          <cell r="M26" t="str">
            <v/>
          </cell>
          <cell r="N26" t="str">
            <v/>
          </cell>
          <cell r="O26" t="str">
            <v/>
          </cell>
          <cell r="Q26">
            <v>16</v>
          </cell>
          <cell r="R26" t="str">
            <v/>
          </cell>
          <cell r="S26" t="str">
            <v/>
          </cell>
          <cell r="T26" t="str">
            <v/>
          </cell>
          <cell r="V26">
            <v>16</v>
          </cell>
          <cell r="W26" t="str">
            <v/>
          </cell>
          <cell r="X26" t="str">
            <v/>
          </cell>
          <cell r="Y26" t="str">
            <v/>
          </cell>
          <cell r="AA26">
            <v>16</v>
          </cell>
          <cell r="AB26" t="str">
            <v/>
          </cell>
          <cell r="AC26" t="str">
            <v/>
          </cell>
          <cell r="AD26" t="str">
            <v/>
          </cell>
          <cell r="AF26">
            <v>16</v>
          </cell>
          <cell r="AG26" t="str">
            <v/>
          </cell>
          <cell r="AH26" t="str">
            <v/>
          </cell>
          <cell r="AI26" t="str">
            <v/>
          </cell>
          <cell r="AK26">
            <v>16</v>
          </cell>
          <cell r="AL26" t="str">
            <v/>
          </cell>
          <cell r="AM26" t="str">
            <v/>
          </cell>
          <cell r="AN26" t="str">
            <v/>
          </cell>
          <cell r="AP26">
            <v>16</v>
          </cell>
          <cell r="AQ26" t="e">
            <v>#N/A</v>
          </cell>
          <cell r="AR26" t="str">
            <v/>
          </cell>
          <cell r="AS26" t="e">
            <v>#N/A</v>
          </cell>
          <cell r="AT26" t="str">
            <v/>
          </cell>
          <cell r="AU26" t="e">
            <v>#N/A</v>
          </cell>
          <cell r="AV26" t="str">
            <v/>
          </cell>
          <cell r="AW26" t="e">
            <v>#N/A</v>
          </cell>
          <cell r="AX26" t="str">
            <v/>
          </cell>
          <cell r="AY26" t="e">
            <v>#N/A</v>
          </cell>
          <cell r="AZ26" t="str">
            <v/>
          </cell>
          <cell r="BA26" t="e">
            <v>#N/A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</row>
        <row r="27">
          <cell r="B27">
            <v>17</v>
          </cell>
          <cell r="C27" t="str">
            <v/>
          </cell>
          <cell r="D27" t="str">
            <v/>
          </cell>
          <cell r="E27" t="str">
            <v/>
          </cell>
          <cell r="G27">
            <v>17</v>
          </cell>
          <cell r="H27" t="str">
            <v/>
          </cell>
          <cell r="I27" t="str">
            <v/>
          </cell>
          <cell r="J27" t="str">
            <v/>
          </cell>
          <cell r="L27">
            <v>17</v>
          </cell>
          <cell r="M27" t="str">
            <v/>
          </cell>
          <cell r="N27" t="str">
            <v/>
          </cell>
          <cell r="O27" t="str">
            <v/>
          </cell>
          <cell r="Q27">
            <v>17</v>
          </cell>
          <cell r="R27" t="str">
            <v/>
          </cell>
          <cell r="S27" t="str">
            <v/>
          </cell>
          <cell r="T27" t="str">
            <v/>
          </cell>
          <cell r="V27">
            <v>17</v>
          </cell>
          <cell r="W27" t="str">
            <v/>
          </cell>
          <cell r="X27" t="str">
            <v/>
          </cell>
          <cell r="Y27" t="str">
            <v/>
          </cell>
          <cell r="AA27">
            <v>17</v>
          </cell>
          <cell r="AB27" t="str">
            <v/>
          </cell>
          <cell r="AC27" t="str">
            <v/>
          </cell>
          <cell r="AD27" t="str">
            <v/>
          </cell>
          <cell r="AF27">
            <v>17</v>
          </cell>
          <cell r="AG27" t="str">
            <v/>
          </cell>
          <cell r="AH27" t="str">
            <v/>
          </cell>
          <cell r="AI27" t="str">
            <v/>
          </cell>
          <cell r="AK27">
            <v>17</v>
          </cell>
          <cell r="AL27" t="str">
            <v/>
          </cell>
          <cell r="AM27" t="str">
            <v/>
          </cell>
          <cell r="AN27" t="str">
            <v/>
          </cell>
          <cell r="AP27">
            <v>17</v>
          </cell>
          <cell r="AQ27" t="e">
            <v>#N/A</v>
          </cell>
          <cell r="AR27" t="str">
            <v/>
          </cell>
          <cell r="AS27" t="e">
            <v>#N/A</v>
          </cell>
          <cell r="AT27" t="str">
            <v/>
          </cell>
          <cell r="AU27" t="e">
            <v>#N/A</v>
          </cell>
          <cell r="AV27" t="str">
            <v/>
          </cell>
          <cell r="AW27" t="e">
            <v>#N/A</v>
          </cell>
          <cell r="AX27" t="str">
            <v/>
          </cell>
          <cell r="AY27" t="e">
            <v>#N/A</v>
          </cell>
          <cell r="AZ27" t="str">
            <v/>
          </cell>
          <cell r="BA27" t="e">
            <v>#N/A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</row>
        <row r="28">
          <cell r="B28">
            <v>18</v>
          </cell>
          <cell r="C28" t="str">
            <v/>
          </cell>
          <cell r="D28" t="str">
            <v/>
          </cell>
          <cell r="E28" t="str">
            <v/>
          </cell>
          <cell r="G28">
            <v>18</v>
          </cell>
          <cell r="H28" t="str">
            <v/>
          </cell>
          <cell r="I28" t="str">
            <v/>
          </cell>
          <cell r="J28" t="str">
            <v/>
          </cell>
          <cell r="L28">
            <v>18</v>
          </cell>
          <cell r="M28" t="str">
            <v/>
          </cell>
          <cell r="N28" t="str">
            <v/>
          </cell>
          <cell r="O28" t="str">
            <v/>
          </cell>
          <cell r="Q28">
            <v>18</v>
          </cell>
          <cell r="R28" t="str">
            <v/>
          </cell>
          <cell r="S28" t="str">
            <v/>
          </cell>
          <cell r="T28" t="str">
            <v/>
          </cell>
          <cell r="V28">
            <v>18</v>
          </cell>
          <cell r="W28" t="str">
            <v/>
          </cell>
          <cell r="X28" t="str">
            <v/>
          </cell>
          <cell r="Y28" t="str">
            <v/>
          </cell>
          <cell r="AA28">
            <v>18</v>
          </cell>
          <cell r="AB28" t="str">
            <v/>
          </cell>
          <cell r="AC28" t="str">
            <v/>
          </cell>
          <cell r="AD28" t="str">
            <v/>
          </cell>
          <cell r="AF28">
            <v>18</v>
          </cell>
          <cell r="AG28" t="str">
            <v/>
          </cell>
          <cell r="AH28" t="str">
            <v/>
          </cell>
          <cell r="AI28" t="str">
            <v/>
          </cell>
          <cell r="AK28">
            <v>18</v>
          </cell>
          <cell r="AL28" t="str">
            <v/>
          </cell>
          <cell r="AM28" t="str">
            <v/>
          </cell>
          <cell r="AN28" t="str">
            <v/>
          </cell>
          <cell r="AP28">
            <v>18</v>
          </cell>
          <cell r="AQ28" t="e">
            <v>#N/A</v>
          </cell>
          <cell r="AR28" t="str">
            <v/>
          </cell>
          <cell r="AS28" t="e">
            <v>#N/A</v>
          </cell>
          <cell r="AT28" t="str">
            <v/>
          </cell>
          <cell r="AU28" t="e">
            <v>#N/A</v>
          </cell>
          <cell r="AV28" t="str">
            <v/>
          </cell>
          <cell r="AW28" t="e">
            <v>#N/A</v>
          </cell>
          <cell r="AX28" t="str">
            <v/>
          </cell>
          <cell r="AY28" t="e">
            <v>#N/A</v>
          </cell>
          <cell r="AZ28" t="str">
            <v/>
          </cell>
          <cell r="BA28" t="e">
            <v>#N/A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</row>
        <row r="29">
          <cell r="B29">
            <v>19</v>
          </cell>
          <cell r="C29" t="str">
            <v/>
          </cell>
          <cell r="D29" t="str">
            <v/>
          </cell>
          <cell r="E29" t="str">
            <v/>
          </cell>
          <cell r="G29">
            <v>19</v>
          </cell>
          <cell r="H29" t="str">
            <v/>
          </cell>
          <cell r="I29" t="str">
            <v/>
          </cell>
          <cell r="J29" t="str">
            <v/>
          </cell>
          <cell r="L29">
            <v>19</v>
          </cell>
          <cell r="M29" t="str">
            <v/>
          </cell>
          <cell r="N29" t="str">
            <v/>
          </cell>
          <cell r="O29" t="str">
            <v/>
          </cell>
          <cell r="Q29">
            <v>19</v>
          </cell>
          <cell r="R29" t="str">
            <v/>
          </cell>
          <cell r="S29" t="str">
            <v/>
          </cell>
          <cell r="T29" t="str">
            <v/>
          </cell>
          <cell r="V29">
            <v>19</v>
          </cell>
          <cell r="W29" t="str">
            <v/>
          </cell>
          <cell r="X29" t="str">
            <v/>
          </cell>
          <cell r="Y29" t="str">
            <v/>
          </cell>
          <cell r="AA29">
            <v>19</v>
          </cell>
          <cell r="AB29" t="str">
            <v/>
          </cell>
          <cell r="AC29" t="str">
            <v/>
          </cell>
          <cell r="AD29" t="str">
            <v/>
          </cell>
          <cell r="AF29">
            <v>19</v>
          </cell>
          <cell r="AG29" t="str">
            <v/>
          </cell>
          <cell r="AH29" t="str">
            <v/>
          </cell>
          <cell r="AI29" t="str">
            <v/>
          </cell>
          <cell r="AK29">
            <v>19</v>
          </cell>
          <cell r="AL29" t="str">
            <v/>
          </cell>
          <cell r="AM29" t="str">
            <v/>
          </cell>
          <cell r="AN29" t="str">
            <v/>
          </cell>
          <cell r="AP29">
            <v>19</v>
          </cell>
          <cell r="AQ29" t="e">
            <v>#N/A</v>
          </cell>
          <cell r="AR29" t="str">
            <v/>
          </cell>
          <cell r="AS29" t="e">
            <v>#N/A</v>
          </cell>
          <cell r="AT29" t="str">
            <v/>
          </cell>
          <cell r="AU29" t="e">
            <v>#N/A</v>
          </cell>
          <cell r="AV29" t="str">
            <v/>
          </cell>
          <cell r="AW29" t="e">
            <v>#N/A</v>
          </cell>
          <cell r="AX29" t="str">
            <v/>
          </cell>
          <cell r="AY29" t="e">
            <v>#N/A</v>
          </cell>
          <cell r="AZ29" t="str">
            <v/>
          </cell>
          <cell r="BA29" t="e">
            <v>#N/A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</row>
        <row r="30">
          <cell r="B30">
            <v>20</v>
          </cell>
          <cell r="C30" t="str">
            <v/>
          </cell>
          <cell r="D30" t="str">
            <v/>
          </cell>
          <cell r="E30" t="str">
            <v/>
          </cell>
          <cell r="G30">
            <v>20</v>
          </cell>
          <cell r="H30" t="str">
            <v/>
          </cell>
          <cell r="I30" t="str">
            <v/>
          </cell>
          <cell r="J30" t="str">
            <v/>
          </cell>
          <cell r="L30">
            <v>20</v>
          </cell>
          <cell r="M30" t="str">
            <v/>
          </cell>
          <cell r="N30" t="str">
            <v/>
          </cell>
          <cell r="O30" t="str">
            <v/>
          </cell>
          <cell r="Q30">
            <v>20</v>
          </cell>
          <cell r="R30" t="str">
            <v/>
          </cell>
          <cell r="S30" t="str">
            <v/>
          </cell>
          <cell r="T30" t="str">
            <v/>
          </cell>
          <cell r="V30">
            <v>20</v>
          </cell>
          <cell r="W30" t="str">
            <v/>
          </cell>
          <cell r="X30" t="str">
            <v/>
          </cell>
          <cell r="Y30" t="str">
            <v/>
          </cell>
          <cell r="AA30">
            <v>20</v>
          </cell>
          <cell r="AB30" t="str">
            <v/>
          </cell>
          <cell r="AC30" t="str">
            <v/>
          </cell>
          <cell r="AD30" t="str">
            <v/>
          </cell>
          <cell r="AF30">
            <v>20</v>
          </cell>
          <cell r="AG30" t="str">
            <v/>
          </cell>
          <cell r="AH30" t="str">
            <v/>
          </cell>
          <cell r="AI30" t="str">
            <v/>
          </cell>
          <cell r="AK30">
            <v>20</v>
          </cell>
          <cell r="AL30" t="str">
            <v/>
          </cell>
          <cell r="AM30" t="str">
            <v/>
          </cell>
          <cell r="AN30" t="str">
            <v/>
          </cell>
          <cell r="AP30">
            <v>20</v>
          </cell>
          <cell r="AQ30" t="e">
            <v>#N/A</v>
          </cell>
          <cell r="AR30" t="str">
            <v/>
          </cell>
          <cell r="AS30" t="e">
            <v>#N/A</v>
          </cell>
          <cell r="AT30" t="str">
            <v/>
          </cell>
          <cell r="AU30" t="e">
            <v>#N/A</v>
          </cell>
          <cell r="AV30" t="str">
            <v/>
          </cell>
          <cell r="AW30" t="e">
            <v>#N/A</v>
          </cell>
          <cell r="AX30" t="str">
            <v/>
          </cell>
          <cell r="AY30" t="e">
            <v>#N/A</v>
          </cell>
          <cell r="AZ30" t="str">
            <v/>
          </cell>
          <cell r="BA30" t="e">
            <v>#N/A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</row>
        <row r="31">
          <cell r="B31">
            <v>21</v>
          </cell>
          <cell r="C31" t="str">
            <v/>
          </cell>
          <cell r="D31" t="str">
            <v/>
          </cell>
          <cell r="E31" t="str">
            <v/>
          </cell>
          <cell r="G31">
            <v>21</v>
          </cell>
          <cell r="H31" t="str">
            <v/>
          </cell>
          <cell r="I31" t="str">
            <v/>
          </cell>
          <cell r="J31" t="str">
            <v/>
          </cell>
          <cell r="L31">
            <v>21</v>
          </cell>
          <cell r="M31" t="str">
            <v/>
          </cell>
          <cell r="N31" t="str">
            <v/>
          </cell>
          <cell r="O31" t="str">
            <v/>
          </cell>
          <cell r="Q31">
            <v>21</v>
          </cell>
          <cell r="R31" t="str">
            <v/>
          </cell>
          <cell r="S31" t="str">
            <v/>
          </cell>
          <cell r="T31" t="str">
            <v/>
          </cell>
          <cell r="V31">
            <v>21</v>
          </cell>
          <cell r="W31" t="str">
            <v/>
          </cell>
          <cell r="X31" t="str">
            <v/>
          </cell>
          <cell r="Y31" t="str">
            <v/>
          </cell>
          <cell r="AA31">
            <v>21</v>
          </cell>
          <cell r="AB31" t="str">
            <v/>
          </cell>
          <cell r="AC31" t="str">
            <v/>
          </cell>
          <cell r="AD31" t="str">
            <v/>
          </cell>
          <cell r="AF31">
            <v>21</v>
          </cell>
          <cell r="AG31" t="str">
            <v/>
          </cell>
          <cell r="AH31" t="str">
            <v/>
          </cell>
          <cell r="AI31" t="str">
            <v/>
          </cell>
          <cell r="AK31">
            <v>21</v>
          </cell>
          <cell r="AL31" t="str">
            <v/>
          </cell>
          <cell r="AM31" t="str">
            <v/>
          </cell>
          <cell r="AN31" t="str">
            <v/>
          </cell>
          <cell r="AP31">
            <v>21</v>
          </cell>
          <cell r="AQ31" t="e">
            <v>#N/A</v>
          </cell>
          <cell r="AR31" t="str">
            <v/>
          </cell>
          <cell r="AS31" t="e">
            <v>#N/A</v>
          </cell>
          <cell r="AT31" t="str">
            <v/>
          </cell>
          <cell r="AU31" t="e">
            <v>#N/A</v>
          </cell>
          <cell r="AV31" t="str">
            <v/>
          </cell>
          <cell r="AW31" t="e">
            <v>#N/A</v>
          </cell>
          <cell r="AX31" t="str">
            <v/>
          </cell>
          <cell r="AY31" t="e">
            <v>#N/A</v>
          </cell>
          <cell r="AZ31" t="str">
            <v/>
          </cell>
          <cell r="BA31" t="e">
            <v>#N/A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</row>
        <row r="32">
          <cell r="B32">
            <v>22</v>
          </cell>
          <cell r="C32" t="str">
            <v/>
          </cell>
          <cell r="D32" t="str">
            <v/>
          </cell>
          <cell r="E32" t="str">
            <v/>
          </cell>
          <cell r="G32">
            <v>22</v>
          </cell>
          <cell r="H32" t="str">
            <v/>
          </cell>
          <cell r="I32" t="str">
            <v/>
          </cell>
          <cell r="J32" t="str">
            <v/>
          </cell>
          <cell r="L32">
            <v>22</v>
          </cell>
          <cell r="M32" t="str">
            <v/>
          </cell>
          <cell r="N32" t="str">
            <v/>
          </cell>
          <cell r="O32" t="str">
            <v/>
          </cell>
          <cell r="Q32">
            <v>22</v>
          </cell>
          <cell r="R32" t="str">
            <v/>
          </cell>
          <cell r="S32" t="str">
            <v/>
          </cell>
          <cell r="T32" t="str">
            <v/>
          </cell>
          <cell r="V32">
            <v>22</v>
          </cell>
          <cell r="W32" t="str">
            <v/>
          </cell>
          <cell r="X32" t="str">
            <v/>
          </cell>
          <cell r="Y32" t="str">
            <v/>
          </cell>
          <cell r="AA32">
            <v>22</v>
          </cell>
          <cell r="AB32" t="str">
            <v/>
          </cell>
          <cell r="AC32" t="str">
            <v/>
          </cell>
          <cell r="AD32" t="str">
            <v/>
          </cell>
          <cell r="AF32">
            <v>22</v>
          </cell>
          <cell r="AG32" t="str">
            <v/>
          </cell>
          <cell r="AH32" t="str">
            <v/>
          </cell>
          <cell r="AI32" t="str">
            <v/>
          </cell>
          <cell r="AK32">
            <v>22</v>
          </cell>
          <cell r="AL32" t="str">
            <v/>
          </cell>
          <cell r="AM32" t="str">
            <v/>
          </cell>
          <cell r="AN32" t="str">
            <v/>
          </cell>
          <cell r="AP32">
            <v>22</v>
          </cell>
          <cell r="AQ32" t="e">
            <v>#N/A</v>
          </cell>
          <cell r="AR32" t="str">
            <v/>
          </cell>
          <cell r="AS32" t="e">
            <v>#N/A</v>
          </cell>
          <cell r="AT32" t="str">
            <v/>
          </cell>
          <cell r="AU32" t="e">
            <v>#N/A</v>
          </cell>
          <cell r="AV32" t="str">
            <v/>
          </cell>
          <cell r="AW32" t="e">
            <v>#N/A</v>
          </cell>
          <cell r="AX32" t="str">
            <v/>
          </cell>
          <cell r="AY32" t="e">
            <v>#N/A</v>
          </cell>
          <cell r="AZ32" t="str">
            <v/>
          </cell>
          <cell r="BA32" t="e">
            <v>#N/A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</row>
        <row r="33">
          <cell r="B33">
            <v>23</v>
          </cell>
          <cell r="C33" t="str">
            <v/>
          </cell>
          <cell r="D33" t="str">
            <v/>
          </cell>
          <cell r="E33" t="str">
            <v/>
          </cell>
          <cell r="G33">
            <v>23</v>
          </cell>
          <cell r="H33" t="str">
            <v/>
          </cell>
          <cell r="I33" t="str">
            <v/>
          </cell>
          <cell r="J33" t="str">
            <v/>
          </cell>
          <cell r="L33">
            <v>23</v>
          </cell>
          <cell r="M33" t="str">
            <v/>
          </cell>
          <cell r="N33" t="str">
            <v/>
          </cell>
          <cell r="O33" t="str">
            <v/>
          </cell>
          <cell r="Q33">
            <v>23</v>
          </cell>
          <cell r="R33" t="str">
            <v/>
          </cell>
          <cell r="S33" t="str">
            <v/>
          </cell>
          <cell r="T33" t="str">
            <v/>
          </cell>
          <cell r="V33">
            <v>23</v>
          </cell>
          <cell r="W33" t="str">
            <v/>
          </cell>
          <cell r="X33" t="str">
            <v/>
          </cell>
          <cell r="Y33" t="str">
            <v/>
          </cell>
          <cell r="AA33">
            <v>23</v>
          </cell>
          <cell r="AB33" t="str">
            <v/>
          </cell>
          <cell r="AC33" t="str">
            <v/>
          </cell>
          <cell r="AD33" t="str">
            <v/>
          </cell>
          <cell r="AF33">
            <v>23</v>
          </cell>
          <cell r="AG33" t="str">
            <v/>
          </cell>
          <cell r="AH33" t="str">
            <v/>
          </cell>
          <cell r="AI33" t="str">
            <v/>
          </cell>
          <cell r="AK33">
            <v>23</v>
          </cell>
          <cell r="AL33" t="str">
            <v/>
          </cell>
          <cell r="AM33" t="str">
            <v/>
          </cell>
          <cell r="AN33" t="str">
            <v/>
          </cell>
          <cell r="AP33">
            <v>23</v>
          </cell>
          <cell r="AQ33" t="e">
            <v>#N/A</v>
          </cell>
          <cell r="AR33" t="str">
            <v/>
          </cell>
          <cell r="AS33" t="e">
            <v>#N/A</v>
          </cell>
          <cell r="AT33" t="str">
            <v/>
          </cell>
          <cell r="AU33" t="e">
            <v>#N/A</v>
          </cell>
          <cell r="AV33" t="str">
            <v/>
          </cell>
          <cell r="AW33" t="e">
            <v>#N/A</v>
          </cell>
          <cell r="AX33" t="str">
            <v/>
          </cell>
          <cell r="AY33" t="e">
            <v>#N/A</v>
          </cell>
          <cell r="AZ33" t="str">
            <v/>
          </cell>
          <cell r="BA33" t="e">
            <v>#N/A</v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</row>
        <row r="34">
          <cell r="B34">
            <v>24</v>
          </cell>
          <cell r="C34" t="str">
            <v/>
          </cell>
          <cell r="D34" t="str">
            <v/>
          </cell>
          <cell r="E34" t="str">
            <v/>
          </cell>
          <cell r="G34">
            <v>24</v>
          </cell>
          <cell r="H34" t="str">
            <v/>
          </cell>
          <cell r="I34" t="str">
            <v/>
          </cell>
          <cell r="J34" t="str">
            <v/>
          </cell>
          <cell r="L34">
            <v>24</v>
          </cell>
          <cell r="M34" t="str">
            <v/>
          </cell>
          <cell r="N34" t="str">
            <v/>
          </cell>
          <cell r="O34" t="str">
            <v/>
          </cell>
          <cell r="Q34">
            <v>24</v>
          </cell>
          <cell r="R34" t="str">
            <v/>
          </cell>
          <cell r="S34" t="str">
            <v/>
          </cell>
          <cell r="T34" t="str">
            <v/>
          </cell>
          <cell r="V34">
            <v>24</v>
          </cell>
          <cell r="W34" t="str">
            <v/>
          </cell>
          <cell r="X34" t="str">
            <v/>
          </cell>
          <cell r="Y34" t="str">
            <v/>
          </cell>
          <cell r="AA34">
            <v>24</v>
          </cell>
          <cell r="AB34" t="str">
            <v/>
          </cell>
          <cell r="AC34" t="str">
            <v/>
          </cell>
          <cell r="AD34" t="str">
            <v/>
          </cell>
          <cell r="AF34">
            <v>24</v>
          </cell>
          <cell r="AG34" t="str">
            <v/>
          </cell>
          <cell r="AH34" t="str">
            <v/>
          </cell>
          <cell r="AI34" t="str">
            <v/>
          </cell>
          <cell r="AK34">
            <v>24</v>
          </cell>
          <cell r="AL34" t="str">
            <v/>
          </cell>
          <cell r="AM34" t="str">
            <v/>
          </cell>
          <cell r="AN34" t="str">
            <v/>
          </cell>
          <cell r="AP34">
            <v>24</v>
          </cell>
          <cell r="AQ34" t="e">
            <v>#N/A</v>
          </cell>
          <cell r="AR34" t="str">
            <v/>
          </cell>
          <cell r="AS34" t="e">
            <v>#N/A</v>
          </cell>
          <cell r="AT34" t="str">
            <v/>
          </cell>
          <cell r="AU34" t="e">
            <v>#N/A</v>
          </cell>
          <cell r="AV34" t="str">
            <v/>
          </cell>
          <cell r="AW34" t="e">
            <v>#N/A</v>
          </cell>
          <cell r="AX34" t="str">
            <v/>
          </cell>
          <cell r="AY34" t="e">
            <v>#N/A</v>
          </cell>
          <cell r="AZ34" t="str">
            <v/>
          </cell>
          <cell r="BA34" t="e">
            <v>#N/A</v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</row>
        <row r="35">
          <cell r="B35">
            <v>25</v>
          </cell>
          <cell r="C35" t="str">
            <v/>
          </cell>
          <cell r="D35" t="str">
            <v/>
          </cell>
          <cell r="E35" t="str">
            <v/>
          </cell>
          <cell r="G35">
            <v>25</v>
          </cell>
          <cell r="H35" t="str">
            <v/>
          </cell>
          <cell r="I35" t="str">
            <v/>
          </cell>
          <cell r="J35" t="str">
            <v/>
          </cell>
          <cell r="L35">
            <v>25</v>
          </cell>
          <cell r="M35" t="str">
            <v/>
          </cell>
          <cell r="N35" t="str">
            <v/>
          </cell>
          <cell r="O35" t="str">
            <v/>
          </cell>
          <cell r="Q35">
            <v>25</v>
          </cell>
          <cell r="R35" t="str">
            <v/>
          </cell>
          <cell r="S35" t="str">
            <v/>
          </cell>
          <cell r="T35" t="str">
            <v/>
          </cell>
          <cell r="V35">
            <v>25</v>
          </cell>
          <cell r="W35" t="str">
            <v/>
          </cell>
          <cell r="X35" t="str">
            <v/>
          </cell>
          <cell r="Y35" t="str">
            <v/>
          </cell>
          <cell r="AA35">
            <v>25</v>
          </cell>
          <cell r="AB35" t="str">
            <v/>
          </cell>
          <cell r="AC35" t="str">
            <v/>
          </cell>
          <cell r="AD35" t="str">
            <v/>
          </cell>
          <cell r="AF35">
            <v>25</v>
          </cell>
          <cell r="AG35" t="str">
            <v/>
          </cell>
          <cell r="AH35" t="str">
            <v/>
          </cell>
          <cell r="AI35" t="str">
            <v/>
          </cell>
          <cell r="AK35">
            <v>25</v>
          </cell>
          <cell r="AL35" t="str">
            <v/>
          </cell>
          <cell r="AM35" t="str">
            <v/>
          </cell>
          <cell r="AN35" t="str">
            <v/>
          </cell>
          <cell r="AP35">
            <v>25</v>
          </cell>
          <cell r="AQ35" t="e">
            <v>#N/A</v>
          </cell>
          <cell r="AR35" t="str">
            <v/>
          </cell>
          <cell r="AS35" t="e">
            <v>#N/A</v>
          </cell>
          <cell r="AT35" t="str">
            <v/>
          </cell>
          <cell r="AU35" t="e">
            <v>#N/A</v>
          </cell>
          <cell r="AV35" t="str">
            <v/>
          </cell>
          <cell r="AW35" t="e">
            <v>#N/A</v>
          </cell>
          <cell r="AX35" t="str">
            <v/>
          </cell>
          <cell r="AY35" t="e">
            <v>#N/A</v>
          </cell>
          <cell r="AZ35" t="str">
            <v/>
          </cell>
          <cell r="BA35" t="e">
            <v>#N/A</v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</row>
        <row r="36">
          <cell r="B36">
            <v>26</v>
          </cell>
          <cell r="C36" t="str">
            <v/>
          </cell>
          <cell r="D36" t="str">
            <v/>
          </cell>
          <cell r="E36" t="str">
            <v/>
          </cell>
          <cell r="G36">
            <v>26</v>
          </cell>
          <cell r="H36" t="str">
            <v/>
          </cell>
          <cell r="I36" t="str">
            <v/>
          </cell>
          <cell r="J36" t="str">
            <v/>
          </cell>
          <cell r="L36">
            <v>26</v>
          </cell>
          <cell r="M36" t="str">
            <v/>
          </cell>
          <cell r="N36" t="str">
            <v/>
          </cell>
          <cell r="O36" t="str">
            <v/>
          </cell>
          <cell r="Q36">
            <v>26</v>
          </cell>
          <cell r="R36" t="str">
            <v/>
          </cell>
          <cell r="S36" t="str">
            <v/>
          </cell>
          <cell r="T36" t="str">
            <v/>
          </cell>
          <cell r="V36">
            <v>26</v>
          </cell>
          <cell r="W36" t="str">
            <v/>
          </cell>
          <cell r="X36" t="str">
            <v/>
          </cell>
          <cell r="Y36" t="str">
            <v/>
          </cell>
          <cell r="AA36">
            <v>26</v>
          </cell>
          <cell r="AB36" t="str">
            <v/>
          </cell>
          <cell r="AC36" t="str">
            <v/>
          </cell>
          <cell r="AD36" t="str">
            <v/>
          </cell>
          <cell r="AF36">
            <v>26</v>
          </cell>
          <cell r="AG36" t="str">
            <v/>
          </cell>
          <cell r="AH36" t="str">
            <v/>
          </cell>
          <cell r="AI36" t="str">
            <v/>
          </cell>
          <cell r="AK36">
            <v>26</v>
          </cell>
          <cell r="AL36" t="str">
            <v/>
          </cell>
          <cell r="AM36" t="str">
            <v/>
          </cell>
          <cell r="AN36" t="str">
            <v/>
          </cell>
          <cell r="AP36">
            <v>26</v>
          </cell>
          <cell r="AQ36" t="e">
            <v>#N/A</v>
          </cell>
          <cell r="AR36" t="str">
            <v/>
          </cell>
          <cell r="AS36" t="e">
            <v>#N/A</v>
          </cell>
          <cell r="AT36" t="str">
            <v/>
          </cell>
          <cell r="AU36" t="e">
            <v>#N/A</v>
          </cell>
          <cell r="AV36" t="str">
            <v/>
          </cell>
          <cell r="AW36" t="e">
            <v>#N/A</v>
          </cell>
          <cell r="AX36" t="str">
            <v/>
          </cell>
          <cell r="AY36" t="e">
            <v>#N/A</v>
          </cell>
          <cell r="AZ36" t="str">
            <v/>
          </cell>
          <cell r="BA36" t="e">
            <v>#N/A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</row>
        <row r="37">
          <cell r="B37">
            <v>27</v>
          </cell>
          <cell r="C37" t="str">
            <v/>
          </cell>
          <cell r="D37" t="str">
            <v/>
          </cell>
          <cell r="E37" t="str">
            <v/>
          </cell>
          <cell r="G37">
            <v>27</v>
          </cell>
          <cell r="H37" t="str">
            <v/>
          </cell>
          <cell r="I37" t="str">
            <v/>
          </cell>
          <cell r="J37" t="str">
            <v/>
          </cell>
          <cell r="L37">
            <v>27</v>
          </cell>
          <cell r="M37" t="str">
            <v/>
          </cell>
          <cell r="N37" t="str">
            <v/>
          </cell>
          <cell r="O37" t="str">
            <v/>
          </cell>
          <cell r="Q37">
            <v>27</v>
          </cell>
          <cell r="R37" t="str">
            <v/>
          </cell>
          <cell r="S37" t="str">
            <v/>
          </cell>
          <cell r="T37" t="str">
            <v/>
          </cell>
          <cell r="V37">
            <v>27</v>
          </cell>
          <cell r="W37" t="str">
            <v/>
          </cell>
          <cell r="X37" t="str">
            <v/>
          </cell>
          <cell r="Y37" t="str">
            <v/>
          </cell>
          <cell r="AA37">
            <v>27</v>
          </cell>
          <cell r="AB37" t="str">
            <v/>
          </cell>
          <cell r="AC37" t="str">
            <v/>
          </cell>
          <cell r="AD37" t="str">
            <v/>
          </cell>
          <cell r="AF37">
            <v>27</v>
          </cell>
          <cell r="AG37" t="str">
            <v/>
          </cell>
          <cell r="AH37" t="str">
            <v/>
          </cell>
          <cell r="AI37" t="str">
            <v/>
          </cell>
          <cell r="AK37">
            <v>27</v>
          </cell>
          <cell r="AL37" t="str">
            <v/>
          </cell>
          <cell r="AM37" t="str">
            <v/>
          </cell>
          <cell r="AN37" t="str">
            <v/>
          </cell>
          <cell r="AP37">
            <v>27</v>
          </cell>
          <cell r="AQ37" t="e">
            <v>#N/A</v>
          </cell>
          <cell r="AR37" t="str">
            <v/>
          </cell>
          <cell r="AS37" t="e">
            <v>#N/A</v>
          </cell>
          <cell r="AT37" t="str">
            <v/>
          </cell>
          <cell r="AU37" t="e">
            <v>#N/A</v>
          </cell>
          <cell r="AV37" t="str">
            <v/>
          </cell>
          <cell r="AW37" t="e">
            <v>#N/A</v>
          </cell>
          <cell r="AX37" t="str">
            <v/>
          </cell>
          <cell r="AY37" t="e">
            <v>#N/A</v>
          </cell>
          <cell r="AZ37" t="str">
            <v/>
          </cell>
          <cell r="BA37" t="e">
            <v>#N/A</v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</row>
        <row r="38">
          <cell r="B38">
            <v>28</v>
          </cell>
          <cell r="C38" t="str">
            <v/>
          </cell>
          <cell r="D38" t="str">
            <v/>
          </cell>
          <cell r="E38" t="str">
            <v/>
          </cell>
          <cell r="G38">
            <v>28</v>
          </cell>
          <cell r="H38" t="str">
            <v/>
          </cell>
          <cell r="I38" t="str">
            <v/>
          </cell>
          <cell r="J38" t="str">
            <v/>
          </cell>
          <cell r="L38">
            <v>28</v>
          </cell>
          <cell r="M38" t="str">
            <v/>
          </cell>
          <cell r="N38" t="str">
            <v/>
          </cell>
          <cell r="O38" t="str">
            <v/>
          </cell>
          <cell r="Q38">
            <v>28</v>
          </cell>
          <cell r="R38" t="str">
            <v/>
          </cell>
          <cell r="S38" t="str">
            <v/>
          </cell>
          <cell r="T38" t="str">
            <v/>
          </cell>
          <cell r="V38">
            <v>28</v>
          </cell>
          <cell r="W38" t="str">
            <v/>
          </cell>
          <cell r="X38" t="str">
            <v/>
          </cell>
          <cell r="Y38" t="str">
            <v/>
          </cell>
          <cell r="AA38">
            <v>28</v>
          </cell>
          <cell r="AB38" t="str">
            <v/>
          </cell>
          <cell r="AC38" t="str">
            <v/>
          </cell>
          <cell r="AD38" t="str">
            <v/>
          </cell>
          <cell r="AF38">
            <v>28</v>
          </cell>
          <cell r="AG38" t="str">
            <v/>
          </cell>
          <cell r="AH38" t="str">
            <v/>
          </cell>
          <cell r="AI38" t="str">
            <v/>
          </cell>
          <cell r="AK38">
            <v>28</v>
          </cell>
          <cell r="AL38" t="str">
            <v/>
          </cell>
          <cell r="AM38" t="str">
            <v/>
          </cell>
          <cell r="AN38" t="str">
            <v/>
          </cell>
          <cell r="AP38">
            <v>28</v>
          </cell>
          <cell r="AQ38" t="e">
            <v>#N/A</v>
          </cell>
          <cell r="AR38" t="str">
            <v/>
          </cell>
          <cell r="AS38" t="e">
            <v>#N/A</v>
          </cell>
          <cell r="AT38" t="str">
            <v/>
          </cell>
          <cell r="AU38" t="e">
            <v>#N/A</v>
          </cell>
          <cell r="AV38" t="str">
            <v/>
          </cell>
          <cell r="AW38" t="e">
            <v>#N/A</v>
          </cell>
          <cell r="AX38" t="str">
            <v/>
          </cell>
          <cell r="AY38" t="e">
            <v>#N/A</v>
          </cell>
          <cell r="AZ38" t="str">
            <v/>
          </cell>
          <cell r="BA38" t="e">
            <v>#N/A</v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</row>
        <row r="39">
          <cell r="B39">
            <v>29</v>
          </cell>
          <cell r="C39" t="str">
            <v/>
          </cell>
          <cell r="D39" t="str">
            <v/>
          </cell>
          <cell r="E39" t="str">
            <v/>
          </cell>
          <cell r="G39">
            <v>29</v>
          </cell>
          <cell r="H39" t="str">
            <v/>
          </cell>
          <cell r="I39" t="str">
            <v/>
          </cell>
          <cell r="J39" t="str">
            <v/>
          </cell>
          <cell r="L39">
            <v>29</v>
          </cell>
          <cell r="M39" t="str">
            <v/>
          </cell>
          <cell r="N39" t="str">
            <v/>
          </cell>
          <cell r="O39" t="str">
            <v/>
          </cell>
          <cell r="Q39">
            <v>29</v>
          </cell>
          <cell r="R39" t="str">
            <v/>
          </cell>
          <cell r="S39" t="str">
            <v/>
          </cell>
          <cell r="T39" t="str">
            <v/>
          </cell>
          <cell r="V39">
            <v>29</v>
          </cell>
          <cell r="W39" t="str">
            <v/>
          </cell>
          <cell r="X39" t="str">
            <v/>
          </cell>
          <cell r="Y39" t="str">
            <v/>
          </cell>
          <cell r="AA39">
            <v>29</v>
          </cell>
          <cell r="AB39" t="str">
            <v/>
          </cell>
          <cell r="AC39" t="str">
            <v/>
          </cell>
          <cell r="AD39" t="str">
            <v/>
          </cell>
          <cell r="AF39">
            <v>29</v>
          </cell>
          <cell r="AG39" t="str">
            <v/>
          </cell>
          <cell r="AH39" t="str">
            <v/>
          </cell>
          <cell r="AI39" t="str">
            <v/>
          </cell>
          <cell r="AK39">
            <v>29</v>
          </cell>
          <cell r="AL39" t="str">
            <v/>
          </cell>
          <cell r="AM39" t="str">
            <v/>
          </cell>
          <cell r="AN39" t="str">
            <v/>
          </cell>
          <cell r="AP39">
            <v>29</v>
          </cell>
          <cell r="AQ39" t="e">
            <v>#N/A</v>
          </cell>
          <cell r="AR39" t="str">
            <v/>
          </cell>
          <cell r="AS39" t="e">
            <v>#N/A</v>
          </cell>
          <cell r="AT39" t="str">
            <v/>
          </cell>
          <cell r="AU39" t="e">
            <v>#N/A</v>
          </cell>
          <cell r="AV39" t="str">
            <v/>
          </cell>
          <cell r="AW39" t="e">
            <v>#N/A</v>
          </cell>
          <cell r="AX39" t="str">
            <v/>
          </cell>
          <cell r="AY39" t="e">
            <v>#N/A</v>
          </cell>
          <cell r="AZ39" t="str">
            <v/>
          </cell>
          <cell r="BA39" t="e">
            <v>#N/A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</row>
        <row r="40">
          <cell r="B40">
            <v>30</v>
          </cell>
          <cell r="C40" t="str">
            <v/>
          </cell>
          <cell r="D40" t="str">
            <v/>
          </cell>
          <cell r="E40" t="str">
            <v/>
          </cell>
          <cell r="G40">
            <v>30</v>
          </cell>
          <cell r="H40" t="str">
            <v/>
          </cell>
          <cell r="I40" t="str">
            <v/>
          </cell>
          <cell r="J40" t="str">
            <v/>
          </cell>
          <cell r="L40">
            <v>30</v>
          </cell>
          <cell r="M40" t="str">
            <v/>
          </cell>
          <cell r="N40" t="str">
            <v/>
          </cell>
          <cell r="O40" t="str">
            <v/>
          </cell>
          <cell r="Q40">
            <v>30</v>
          </cell>
          <cell r="R40" t="str">
            <v/>
          </cell>
          <cell r="S40" t="str">
            <v/>
          </cell>
          <cell r="T40" t="str">
            <v/>
          </cell>
          <cell r="V40">
            <v>30</v>
          </cell>
          <cell r="W40" t="str">
            <v/>
          </cell>
          <cell r="X40" t="str">
            <v/>
          </cell>
          <cell r="Y40" t="str">
            <v/>
          </cell>
          <cell r="AA40">
            <v>30</v>
          </cell>
          <cell r="AB40" t="str">
            <v/>
          </cell>
          <cell r="AC40" t="str">
            <v/>
          </cell>
          <cell r="AD40" t="str">
            <v/>
          </cell>
          <cell r="AF40">
            <v>30</v>
          </cell>
          <cell r="AG40" t="str">
            <v/>
          </cell>
          <cell r="AH40" t="str">
            <v/>
          </cell>
          <cell r="AI40" t="str">
            <v/>
          </cell>
          <cell r="AK40">
            <v>30</v>
          </cell>
          <cell r="AL40" t="str">
            <v/>
          </cell>
          <cell r="AM40" t="str">
            <v/>
          </cell>
          <cell r="AN40" t="str">
            <v/>
          </cell>
          <cell r="AP40">
            <v>30</v>
          </cell>
          <cell r="AQ40" t="e">
            <v>#N/A</v>
          </cell>
          <cell r="AR40" t="str">
            <v/>
          </cell>
          <cell r="AS40" t="e">
            <v>#N/A</v>
          </cell>
          <cell r="AT40" t="str">
            <v/>
          </cell>
          <cell r="AU40" t="e">
            <v>#N/A</v>
          </cell>
          <cell r="AV40" t="str">
            <v/>
          </cell>
          <cell r="AW40" t="e">
            <v>#N/A</v>
          </cell>
          <cell r="AX40" t="str">
            <v/>
          </cell>
          <cell r="AY40" t="e">
            <v>#N/A</v>
          </cell>
          <cell r="AZ40" t="str">
            <v/>
          </cell>
          <cell r="BA40" t="e">
            <v>#N/A</v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</row>
        <row r="41">
          <cell r="B41">
            <v>31</v>
          </cell>
          <cell r="C41" t="str">
            <v/>
          </cell>
          <cell r="D41" t="str">
            <v/>
          </cell>
          <cell r="E41" t="str">
            <v/>
          </cell>
          <cell r="G41">
            <v>31</v>
          </cell>
          <cell r="H41" t="str">
            <v/>
          </cell>
          <cell r="I41" t="str">
            <v/>
          </cell>
          <cell r="J41" t="str">
            <v/>
          </cell>
          <cell r="L41">
            <v>31</v>
          </cell>
          <cell r="M41" t="str">
            <v/>
          </cell>
          <cell r="N41" t="str">
            <v/>
          </cell>
          <cell r="O41" t="str">
            <v/>
          </cell>
          <cell r="Q41">
            <v>31</v>
          </cell>
          <cell r="R41" t="str">
            <v/>
          </cell>
          <cell r="S41" t="str">
            <v/>
          </cell>
          <cell r="T41" t="str">
            <v/>
          </cell>
          <cell r="V41">
            <v>31</v>
          </cell>
          <cell r="W41" t="str">
            <v/>
          </cell>
          <cell r="X41" t="str">
            <v/>
          </cell>
          <cell r="Y41" t="str">
            <v/>
          </cell>
          <cell r="AA41">
            <v>31</v>
          </cell>
          <cell r="AB41" t="str">
            <v/>
          </cell>
          <cell r="AC41" t="str">
            <v/>
          </cell>
          <cell r="AD41" t="str">
            <v/>
          </cell>
          <cell r="AF41">
            <v>31</v>
          </cell>
          <cell r="AG41" t="str">
            <v/>
          </cell>
          <cell r="AH41" t="str">
            <v/>
          </cell>
          <cell r="AI41" t="str">
            <v/>
          </cell>
          <cell r="AK41">
            <v>31</v>
          </cell>
          <cell r="AL41" t="str">
            <v/>
          </cell>
          <cell r="AM41" t="str">
            <v/>
          </cell>
          <cell r="AN41" t="str">
            <v/>
          </cell>
          <cell r="AP41">
            <v>31</v>
          </cell>
          <cell r="AQ41" t="e">
            <v>#N/A</v>
          </cell>
          <cell r="AR41" t="str">
            <v/>
          </cell>
          <cell r="AS41" t="e">
            <v>#N/A</v>
          </cell>
          <cell r="AT41" t="str">
            <v/>
          </cell>
          <cell r="AU41" t="e">
            <v>#N/A</v>
          </cell>
          <cell r="AV41" t="str">
            <v/>
          </cell>
          <cell r="AW41" t="e">
            <v>#N/A</v>
          </cell>
          <cell r="AX41" t="str">
            <v/>
          </cell>
          <cell r="AY41" t="e">
            <v>#N/A</v>
          </cell>
          <cell r="AZ41" t="str">
            <v/>
          </cell>
          <cell r="BA41" t="e">
            <v>#N/A</v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</row>
        <row r="42">
          <cell r="B42">
            <v>32</v>
          </cell>
          <cell r="C42" t="str">
            <v/>
          </cell>
          <cell r="D42" t="str">
            <v/>
          </cell>
          <cell r="E42" t="str">
            <v/>
          </cell>
          <cell r="G42">
            <v>32</v>
          </cell>
          <cell r="H42" t="str">
            <v/>
          </cell>
          <cell r="I42" t="str">
            <v/>
          </cell>
          <cell r="J42" t="str">
            <v/>
          </cell>
          <cell r="L42">
            <v>32</v>
          </cell>
          <cell r="M42" t="str">
            <v/>
          </cell>
          <cell r="N42" t="str">
            <v/>
          </cell>
          <cell r="O42" t="str">
            <v/>
          </cell>
          <cell r="Q42">
            <v>32</v>
          </cell>
          <cell r="R42" t="str">
            <v/>
          </cell>
          <cell r="S42" t="str">
            <v/>
          </cell>
          <cell r="T42" t="str">
            <v/>
          </cell>
          <cell r="V42">
            <v>32</v>
          </cell>
          <cell r="W42" t="str">
            <v/>
          </cell>
          <cell r="X42" t="str">
            <v/>
          </cell>
          <cell r="Y42" t="str">
            <v/>
          </cell>
          <cell r="AA42">
            <v>32</v>
          </cell>
          <cell r="AB42" t="str">
            <v/>
          </cell>
          <cell r="AC42" t="str">
            <v/>
          </cell>
          <cell r="AD42" t="str">
            <v/>
          </cell>
          <cell r="AF42">
            <v>32</v>
          </cell>
          <cell r="AG42" t="str">
            <v/>
          </cell>
          <cell r="AH42" t="str">
            <v/>
          </cell>
          <cell r="AI42" t="str">
            <v/>
          </cell>
          <cell r="AK42">
            <v>32</v>
          </cell>
          <cell r="AL42" t="str">
            <v/>
          </cell>
          <cell r="AM42" t="str">
            <v/>
          </cell>
          <cell r="AN42" t="str">
            <v/>
          </cell>
          <cell r="AP42">
            <v>32</v>
          </cell>
          <cell r="AQ42" t="e">
            <v>#N/A</v>
          </cell>
          <cell r="AR42" t="str">
            <v/>
          </cell>
          <cell r="AS42" t="e">
            <v>#N/A</v>
          </cell>
          <cell r="AT42" t="str">
            <v/>
          </cell>
          <cell r="AU42" t="e">
            <v>#N/A</v>
          </cell>
          <cell r="AV42" t="str">
            <v/>
          </cell>
          <cell r="AW42" t="e">
            <v>#N/A</v>
          </cell>
          <cell r="AX42" t="str">
            <v/>
          </cell>
          <cell r="AY42" t="e">
            <v>#N/A</v>
          </cell>
          <cell r="AZ42" t="str">
            <v/>
          </cell>
          <cell r="BA42" t="e">
            <v>#N/A</v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</row>
        <row r="43">
          <cell r="B43">
            <v>33</v>
          </cell>
          <cell r="C43" t="str">
            <v/>
          </cell>
          <cell r="D43" t="str">
            <v/>
          </cell>
          <cell r="E43" t="str">
            <v/>
          </cell>
          <cell r="G43">
            <v>33</v>
          </cell>
          <cell r="H43" t="str">
            <v/>
          </cell>
          <cell r="I43" t="str">
            <v/>
          </cell>
          <cell r="J43" t="str">
            <v/>
          </cell>
          <cell r="L43">
            <v>33</v>
          </cell>
          <cell r="M43" t="str">
            <v/>
          </cell>
          <cell r="N43" t="str">
            <v/>
          </cell>
          <cell r="O43" t="str">
            <v/>
          </cell>
          <cell r="Q43">
            <v>33</v>
          </cell>
          <cell r="R43" t="str">
            <v/>
          </cell>
          <cell r="S43" t="str">
            <v/>
          </cell>
          <cell r="T43" t="str">
            <v/>
          </cell>
          <cell r="V43">
            <v>33</v>
          </cell>
          <cell r="W43" t="str">
            <v/>
          </cell>
          <cell r="X43" t="str">
            <v/>
          </cell>
          <cell r="Y43" t="str">
            <v/>
          </cell>
          <cell r="AA43">
            <v>33</v>
          </cell>
          <cell r="AB43" t="str">
            <v/>
          </cell>
          <cell r="AC43" t="str">
            <v/>
          </cell>
          <cell r="AD43" t="str">
            <v/>
          </cell>
          <cell r="AF43">
            <v>33</v>
          </cell>
          <cell r="AG43" t="str">
            <v/>
          </cell>
          <cell r="AH43" t="str">
            <v/>
          </cell>
          <cell r="AI43" t="str">
            <v/>
          </cell>
          <cell r="AK43">
            <v>33</v>
          </cell>
          <cell r="AL43" t="str">
            <v/>
          </cell>
          <cell r="AM43" t="str">
            <v/>
          </cell>
          <cell r="AN43" t="str">
            <v/>
          </cell>
          <cell r="AP43">
            <v>33</v>
          </cell>
          <cell r="AQ43" t="e">
            <v>#N/A</v>
          </cell>
          <cell r="AR43" t="str">
            <v/>
          </cell>
          <cell r="AS43" t="e">
            <v>#N/A</v>
          </cell>
          <cell r="AT43" t="str">
            <v/>
          </cell>
          <cell r="AU43" t="e">
            <v>#N/A</v>
          </cell>
          <cell r="AV43" t="str">
            <v/>
          </cell>
          <cell r="AW43" t="e">
            <v>#N/A</v>
          </cell>
          <cell r="AX43" t="str">
            <v/>
          </cell>
          <cell r="AY43" t="e">
            <v>#N/A</v>
          </cell>
          <cell r="AZ43" t="str">
            <v/>
          </cell>
          <cell r="BA43" t="e">
            <v>#N/A</v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</row>
        <row r="44">
          <cell r="B44">
            <v>34</v>
          </cell>
          <cell r="C44" t="str">
            <v/>
          </cell>
          <cell r="D44" t="str">
            <v/>
          </cell>
          <cell r="E44" t="str">
            <v/>
          </cell>
          <cell r="G44">
            <v>34</v>
          </cell>
          <cell r="H44" t="str">
            <v/>
          </cell>
          <cell r="I44" t="str">
            <v/>
          </cell>
          <cell r="J44" t="str">
            <v/>
          </cell>
          <cell r="L44">
            <v>34</v>
          </cell>
          <cell r="M44" t="str">
            <v/>
          </cell>
          <cell r="N44" t="str">
            <v/>
          </cell>
          <cell r="O44" t="str">
            <v/>
          </cell>
          <cell r="Q44">
            <v>34</v>
          </cell>
          <cell r="R44" t="str">
            <v/>
          </cell>
          <cell r="S44" t="str">
            <v/>
          </cell>
          <cell r="T44" t="str">
            <v/>
          </cell>
          <cell r="V44">
            <v>34</v>
          </cell>
          <cell r="W44" t="str">
            <v/>
          </cell>
          <cell r="X44" t="str">
            <v/>
          </cell>
          <cell r="Y44" t="str">
            <v/>
          </cell>
          <cell r="AA44">
            <v>34</v>
          </cell>
          <cell r="AB44" t="str">
            <v/>
          </cell>
          <cell r="AC44" t="str">
            <v/>
          </cell>
          <cell r="AD44" t="str">
            <v/>
          </cell>
          <cell r="AF44">
            <v>34</v>
          </cell>
          <cell r="AG44" t="str">
            <v/>
          </cell>
          <cell r="AH44" t="str">
            <v/>
          </cell>
          <cell r="AI44" t="str">
            <v/>
          </cell>
          <cell r="AK44">
            <v>34</v>
          </cell>
          <cell r="AL44" t="str">
            <v/>
          </cell>
          <cell r="AM44" t="str">
            <v/>
          </cell>
          <cell r="AN44" t="str">
            <v/>
          </cell>
          <cell r="AP44">
            <v>34</v>
          </cell>
          <cell r="AQ44" t="e">
            <v>#N/A</v>
          </cell>
          <cell r="AR44" t="str">
            <v/>
          </cell>
          <cell r="AS44" t="e">
            <v>#N/A</v>
          </cell>
          <cell r="AT44" t="str">
            <v/>
          </cell>
          <cell r="AU44" t="e">
            <v>#N/A</v>
          </cell>
          <cell r="AV44" t="str">
            <v/>
          </cell>
          <cell r="AW44" t="e">
            <v>#N/A</v>
          </cell>
          <cell r="AX44" t="str">
            <v/>
          </cell>
          <cell r="AY44" t="e">
            <v>#N/A</v>
          </cell>
          <cell r="AZ44" t="str">
            <v/>
          </cell>
          <cell r="BA44" t="e">
            <v>#N/A</v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</row>
        <row r="45">
          <cell r="B45">
            <v>35</v>
          </cell>
          <cell r="C45" t="str">
            <v/>
          </cell>
          <cell r="D45" t="str">
            <v/>
          </cell>
          <cell r="E45" t="str">
            <v/>
          </cell>
          <cell r="G45">
            <v>35</v>
          </cell>
          <cell r="H45" t="str">
            <v/>
          </cell>
          <cell r="I45" t="str">
            <v/>
          </cell>
          <cell r="J45" t="str">
            <v/>
          </cell>
          <cell r="L45">
            <v>35</v>
          </cell>
          <cell r="M45" t="str">
            <v/>
          </cell>
          <cell r="N45" t="str">
            <v/>
          </cell>
          <cell r="O45" t="str">
            <v/>
          </cell>
          <cell r="Q45">
            <v>35</v>
          </cell>
          <cell r="R45" t="str">
            <v/>
          </cell>
          <cell r="S45" t="str">
            <v/>
          </cell>
          <cell r="T45" t="str">
            <v/>
          </cell>
          <cell r="V45">
            <v>35</v>
          </cell>
          <cell r="W45" t="str">
            <v/>
          </cell>
          <cell r="X45" t="str">
            <v/>
          </cell>
          <cell r="Y45" t="str">
            <v/>
          </cell>
          <cell r="AA45">
            <v>35</v>
          </cell>
          <cell r="AB45" t="str">
            <v/>
          </cell>
          <cell r="AC45" t="str">
            <v/>
          </cell>
          <cell r="AD45" t="str">
            <v/>
          </cell>
          <cell r="AF45">
            <v>35</v>
          </cell>
          <cell r="AG45" t="str">
            <v/>
          </cell>
          <cell r="AH45" t="str">
            <v/>
          </cell>
          <cell r="AI45" t="str">
            <v/>
          </cell>
          <cell r="AK45">
            <v>35</v>
          </cell>
          <cell r="AL45" t="str">
            <v/>
          </cell>
          <cell r="AM45" t="str">
            <v/>
          </cell>
          <cell r="AN45" t="str">
            <v/>
          </cell>
          <cell r="AP45">
            <v>35</v>
          </cell>
          <cell r="AQ45" t="e">
            <v>#N/A</v>
          </cell>
          <cell r="AR45" t="str">
            <v/>
          </cell>
          <cell r="AS45" t="e">
            <v>#N/A</v>
          </cell>
          <cell r="AT45" t="str">
            <v/>
          </cell>
          <cell r="AU45" t="e">
            <v>#N/A</v>
          </cell>
          <cell r="AV45" t="str">
            <v/>
          </cell>
          <cell r="AW45" t="e">
            <v>#N/A</v>
          </cell>
          <cell r="AX45" t="str">
            <v/>
          </cell>
          <cell r="AY45" t="e">
            <v>#N/A</v>
          </cell>
          <cell r="AZ45" t="str">
            <v/>
          </cell>
          <cell r="BA45" t="e">
            <v>#N/A</v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</row>
        <row r="46">
          <cell r="B46">
            <v>36</v>
          </cell>
          <cell r="C46" t="str">
            <v/>
          </cell>
          <cell r="D46" t="str">
            <v/>
          </cell>
          <cell r="E46" t="str">
            <v/>
          </cell>
          <cell r="G46">
            <v>36</v>
          </cell>
          <cell r="H46" t="str">
            <v/>
          </cell>
          <cell r="I46" t="str">
            <v/>
          </cell>
          <cell r="J46" t="str">
            <v/>
          </cell>
          <cell r="L46">
            <v>36</v>
          </cell>
          <cell r="M46" t="str">
            <v/>
          </cell>
          <cell r="N46" t="str">
            <v/>
          </cell>
          <cell r="O46" t="str">
            <v/>
          </cell>
          <cell r="Q46">
            <v>36</v>
          </cell>
          <cell r="R46" t="str">
            <v/>
          </cell>
          <cell r="S46" t="str">
            <v/>
          </cell>
          <cell r="T46" t="str">
            <v/>
          </cell>
          <cell r="V46">
            <v>36</v>
          </cell>
          <cell r="W46" t="str">
            <v/>
          </cell>
          <cell r="X46" t="str">
            <v/>
          </cell>
          <cell r="Y46" t="str">
            <v/>
          </cell>
          <cell r="AA46">
            <v>36</v>
          </cell>
          <cell r="AB46" t="str">
            <v/>
          </cell>
          <cell r="AC46" t="str">
            <v/>
          </cell>
          <cell r="AD46" t="str">
            <v/>
          </cell>
          <cell r="AF46">
            <v>36</v>
          </cell>
          <cell r="AG46" t="str">
            <v/>
          </cell>
          <cell r="AH46" t="str">
            <v/>
          </cell>
          <cell r="AI46" t="str">
            <v/>
          </cell>
          <cell r="AK46">
            <v>36</v>
          </cell>
          <cell r="AL46" t="str">
            <v/>
          </cell>
          <cell r="AM46" t="str">
            <v/>
          </cell>
          <cell r="AN46" t="str">
            <v/>
          </cell>
          <cell r="AP46">
            <v>36</v>
          </cell>
          <cell r="AQ46" t="e">
            <v>#N/A</v>
          </cell>
          <cell r="AR46" t="str">
            <v/>
          </cell>
          <cell r="AS46" t="e">
            <v>#N/A</v>
          </cell>
          <cell r="AT46" t="str">
            <v/>
          </cell>
          <cell r="AU46" t="e">
            <v>#N/A</v>
          </cell>
          <cell r="AV46" t="str">
            <v/>
          </cell>
          <cell r="AW46" t="e">
            <v>#N/A</v>
          </cell>
          <cell r="AX46" t="str">
            <v/>
          </cell>
          <cell r="AY46" t="e">
            <v>#N/A</v>
          </cell>
          <cell r="AZ46" t="str">
            <v/>
          </cell>
          <cell r="BA46" t="e">
            <v>#N/A</v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</row>
        <row r="47">
          <cell r="B47">
            <v>37</v>
          </cell>
          <cell r="C47" t="str">
            <v/>
          </cell>
          <cell r="D47" t="str">
            <v/>
          </cell>
          <cell r="E47" t="str">
            <v/>
          </cell>
          <cell r="G47">
            <v>37</v>
          </cell>
          <cell r="H47" t="str">
            <v/>
          </cell>
          <cell r="I47" t="str">
            <v/>
          </cell>
          <cell r="J47" t="str">
            <v/>
          </cell>
          <cell r="L47">
            <v>37</v>
          </cell>
          <cell r="M47" t="str">
            <v/>
          </cell>
          <cell r="N47" t="str">
            <v/>
          </cell>
          <cell r="O47" t="str">
            <v/>
          </cell>
          <cell r="Q47">
            <v>37</v>
          </cell>
          <cell r="R47" t="str">
            <v/>
          </cell>
          <cell r="S47" t="str">
            <v/>
          </cell>
          <cell r="T47" t="str">
            <v/>
          </cell>
          <cell r="V47">
            <v>37</v>
          </cell>
          <cell r="W47" t="str">
            <v/>
          </cell>
          <cell r="X47" t="str">
            <v/>
          </cell>
          <cell r="Y47" t="str">
            <v/>
          </cell>
          <cell r="AA47">
            <v>37</v>
          </cell>
          <cell r="AB47" t="str">
            <v/>
          </cell>
          <cell r="AC47" t="str">
            <v/>
          </cell>
          <cell r="AD47" t="str">
            <v/>
          </cell>
          <cell r="AF47">
            <v>37</v>
          </cell>
          <cell r="AG47" t="str">
            <v/>
          </cell>
          <cell r="AH47" t="str">
            <v/>
          </cell>
          <cell r="AI47" t="str">
            <v/>
          </cell>
          <cell r="AK47">
            <v>37</v>
          </cell>
          <cell r="AL47" t="str">
            <v/>
          </cell>
          <cell r="AM47" t="str">
            <v/>
          </cell>
          <cell r="AN47" t="str">
            <v/>
          </cell>
          <cell r="AP47">
            <v>37</v>
          </cell>
          <cell r="AQ47" t="e">
            <v>#N/A</v>
          </cell>
          <cell r="AR47" t="str">
            <v/>
          </cell>
          <cell r="AS47" t="e">
            <v>#N/A</v>
          </cell>
          <cell r="AT47" t="str">
            <v/>
          </cell>
          <cell r="AU47" t="e">
            <v>#N/A</v>
          </cell>
          <cell r="AV47" t="str">
            <v/>
          </cell>
          <cell r="AW47" t="e">
            <v>#N/A</v>
          </cell>
          <cell r="AX47" t="str">
            <v/>
          </cell>
          <cell r="AY47" t="e">
            <v>#N/A</v>
          </cell>
          <cell r="AZ47" t="str">
            <v/>
          </cell>
          <cell r="BA47" t="e">
            <v>#N/A</v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</row>
        <row r="48">
          <cell r="B48">
            <v>38</v>
          </cell>
          <cell r="C48" t="str">
            <v/>
          </cell>
          <cell r="D48" t="str">
            <v/>
          </cell>
          <cell r="E48" t="str">
            <v/>
          </cell>
          <cell r="G48">
            <v>38</v>
          </cell>
          <cell r="H48" t="str">
            <v/>
          </cell>
          <cell r="I48" t="str">
            <v/>
          </cell>
          <cell r="J48" t="str">
            <v/>
          </cell>
          <cell r="L48">
            <v>38</v>
          </cell>
          <cell r="M48" t="str">
            <v/>
          </cell>
          <cell r="N48" t="str">
            <v/>
          </cell>
          <cell r="O48" t="str">
            <v/>
          </cell>
          <cell r="Q48">
            <v>38</v>
          </cell>
          <cell r="R48" t="str">
            <v/>
          </cell>
          <cell r="S48" t="str">
            <v/>
          </cell>
          <cell r="T48" t="str">
            <v/>
          </cell>
          <cell r="V48">
            <v>38</v>
          </cell>
          <cell r="W48" t="str">
            <v/>
          </cell>
          <cell r="X48" t="str">
            <v/>
          </cell>
          <cell r="Y48" t="str">
            <v/>
          </cell>
          <cell r="AA48">
            <v>38</v>
          </cell>
          <cell r="AB48" t="str">
            <v/>
          </cell>
          <cell r="AC48" t="str">
            <v/>
          </cell>
          <cell r="AD48" t="str">
            <v/>
          </cell>
          <cell r="AF48">
            <v>38</v>
          </cell>
          <cell r="AG48" t="str">
            <v/>
          </cell>
          <cell r="AH48" t="str">
            <v/>
          </cell>
          <cell r="AI48" t="str">
            <v/>
          </cell>
          <cell r="AK48">
            <v>38</v>
          </cell>
          <cell r="AL48" t="str">
            <v/>
          </cell>
          <cell r="AM48" t="str">
            <v/>
          </cell>
          <cell r="AN48" t="str">
            <v/>
          </cell>
          <cell r="AP48">
            <v>38</v>
          </cell>
          <cell r="AQ48" t="e">
            <v>#N/A</v>
          </cell>
          <cell r="AR48" t="str">
            <v/>
          </cell>
          <cell r="AS48" t="e">
            <v>#N/A</v>
          </cell>
          <cell r="AT48" t="str">
            <v/>
          </cell>
          <cell r="AU48" t="e">
            <v>#N/A</v>
          </cell>
          <cell r="AV48" t="str">
            <v/>
          </cell>
          <cell r="AW48" t="e">
            <v>#N/A</v>
          </cell>
          <cell r="AX48" t="str">
            <v/>
          </cell>
          <cell r="AY48" t="e">
            <v>#N/A</v>
          </cell>
          <cell r="AZ48" t="str">
            <v/>
          </cell>
          <cell r="BA48" t="e">
            <v>#N/A</v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</row>
        <row r="49">
          <cell r="B49">
            <v>39</v>
          </cell>
          <cell r="C49" t="str">
            <v/>
          </cell>
          <cell r="D49" t="str">
            <v/>
          </cell>
          <cell r="E49" t="str">
            <v/>
          </cell>
          <cell r="G49">
            <v>39</v>
          </cell>
          <cell r="H49" t="str">
            <v/>
          </cell>
          <cell r="I49" t="str">
            <v/>
          </cell>
          <cell r="J49" t="str">
            <v/>
          </cell>
          <cell r="L49">
            <v>39</v>
          </cell>
          <cell r="M49" t="str">
            <v/>
          </cell>
          <cell r="N49" t="str">
            <v/>
          </cell>
          <cell r="O49" t="str">
            <v/>
          </cell>
          <cell r="Q49">
            <v>39</v>
          </cell>
          <cell r="R49" t="str">
            <v/>
          </cell>
          <cell r="S49" t="str">
            <v/>
          </cell>
          <cell r="T49" t="str">
            <v/>
          </cell>
          <cell r="V49">
            <v>39</v>
          </cell>
          <cell r="W49" t="str">
            <v/>
          </cell>
          <cell r="X49" t="str">
            <v/>
          </cell>
          <cell r="Y49" t="str">
            <v/>
          </cell>
          <cell r="AA49">
            <v>39</v>
          </cell>
          <cell r="AB49" t="str">
            <v/>
          </cell>
          <cell r="AC49" t="str">
            <v/>
          </cell>
          <cell r="AD49" t="str">
            <v/>
          </cell>
          <cell r="AF49">
            <v>39</v>
          </cell>
          <cell r="AG49" t="str">
            <v/>
          </cell>
          <cell r="AH49" t="str">
            <v/>
          </cell>
          <cell r="AI49" t="str">
            <v/>
          </cell>
          <cell r="AK49">
            <v>39</v>
          </cell>
          <cell r="AL49" t="str">
            <v/>
          </cell>
          <cell r="AM49" t="str">
            <v/>
          </cell>
          <cell r="AN49" t="str">
            <v/>
          </cell>
          <cell r="AP49">
            <v>39</v>
          </cell>
          <cell r="AQ49" t="e">
            <v>#N/A</v>
          </cell>
          <cell r="AR49" t="str">
            <v/>
          </cell>
          <cell r="AS49" t="e">
            <v>#N/A</v>
          </cell>
          <cell r="AT49" t="str">
            <v/>
          </cell>
          <cell r="AU49" t="e">
            <v>#N/A</v>
          </cell>
          <cell r="AV49" t="str">
            <v/>
          </cell>
          <cell r="AW49" t="e">
            <v>#N/A</v>
          </cell>
          <cell r="AX49" t="str">
            <v/>
          </cell>
          <cell r="AY49" t="e">
            <v>#N/A</v>
          </cell>
          <cell r="AZ49" t="str">
            <v/>
          </cell>
          <cell r="BA49" t="e">
            <v>#N/A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</row>
        <row r="50">
          <cell r="B50">
            <v>40</v>
          </cell>
          <cell r="C50" t="str">
            <v/>
          </cell>
          <cell r="D50" t="str">
            <v/>
          </cell>
          <cell r="E50" t="str">
            <v/>
          </cell>
          <cell r="G50">
            <v>40</v>
          </cell>
          <cell r="H50" t="str">
            <v/>
          </cell>
          <cell r="I50" t="str">
            <v/>
          </cell>
          <cell r="J50" t="str">
            <v/>
          </cell>
          <cell r="L50">
            <v>40</v>
          </cell>
          <cell r="M50" t="str">
            <v/>
          </cell>
          <cell r="N50" t="str">
            <v/>
          </cell>
          <cell r="O50" t="str">
            <v/>
          </cell>
          <cell r="Q50">
            <v>40</v>
          </cell>
          <cell r="R50" t="str">
            <v/>
          </cell>
          <cell r="S50" t="str">
            <v/>
          </cell>
          <cell r="T50" t="str">
            <v/>
          </cell>
          <cell r="V50">
            <v>40</v>
          </cell>
          <cell r="W50" t="str">
            <v/>
          </cell>
          <cell r="X50" t="str">
            <v/>
          </cell>
          <cell r="Y50" t="str">
            <v/>
          </cell>
          <cell r="AA50">
            <v>40</v>
          </cell>
          <cell r="AB50" t="str">
            <v/>
          </cell>
          <cell r="AC50" t="str">
            <v/>
          </cell>
          <cell r="AD50" t="str">
            <v/>
          </cell>
          <cell r="AF50">
            <v>40</v>
          </cell>
          <cell r="AG50" t="str">
            <v/>
          </cell>
          <cell r="AH50" t="str">
            <v/>
          </cell>
          <cell r="AI50" t="str">
            <v/>
          </cell>
          <cell r="AK50">
            <v>40</v>
          </cell>
          <cell r="AL50" t="str">
            <v/>
          </cell>
          <cell r="AM50" t="str">
            <v/>
          </cell>
          <cell r="AN50" t="str">
            <v/>
          </cell>
          <cell r="AP50">
            <v>40</v>
          </cell>
          <cell r="AQ50" t="e">
            <v>#N/A</v>
          </cell>
          <cell r="AR50" t="str">
            <v/>
          </cell>
          <cell r="AS50" t="e">
            <v>#N/A</v>
          </cell>
          <cell r="AT50" t="str">
            <v/>
          </cell>
          <cell r="AU50" t="e">
            <v>#N/A</v>
          </cell>
          <cell r="AV50" t="str">
            <v/>
          </cell>
          <cell r="AW50" t="e">
            <v>#N/A</v>
          </cell>
          <cell r="AX50" t="str">
            <v/>
          </cell>
          <cell r="AY50" t="e">
            <v>#N/A</v>
          </cell>
          <cell r="AZ50" t="str">
            <v/>
          </cell>
          <cell r="BA50" t="e">
            <v>#N/A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</row>
        <row r="65">
          <cell r="G65">
            <v>1</v>
          </cell>
          <cell r="H65">
            <v>3</v>
          </cell>
          <cell r="I65">
            <v>491</v>
          </cell>
          <cell r="J65">
            <v>811</v>
          </cell>
          <cell r="K65">
            <v>1</v>
          </cell>
          <cell r="L65">
            <v>1</v>
          </cell>
          <cell r="M65">
            <v>2</v>
          </cell>
          <cell r="N65">
            <v>510</v>
          </cell>
          <cell r="O65">
            <v>830</v>
          </cell>
          <cell r="P65">
            <v>0</v>
          </cell>
          <cell r="Q65">
            <v>1</v>
          </cell>
          <cell r="R65">
            <v>2</v>
          </cell>
          <cell r="S65">
            <v>525</v>
          </cell>
          <cell r="T65">
            <v>845</v>
          </cell>
          <cell r="U65">
            <v>0</v>
          </cell>
          <cell r="V65">
            <v>1</v>
          </cell>
          <cell r="W65">
            <v>5</v>
          </cell>
          <cell r="X65">
            <v>535</v>
          </cell>
          <cell r="Y65">
            <v>855</v>
          </cell>
          <cell r="Z65">
            <v>0</v>
          </cell>
          <cell r="AA65">
            <v>1</v>
          </cell>
          <cell r="AB65">
            <v>2</v>
          </cell>
          <cell r="AC65">
            <v>543</v>
          </cell>
          <cell r="AD65">
            <v>903</v>
          </cell>
          <cell r="AE65">
            <v>-1</v>
          </cell>
          <cell r="AF65">
            <v>1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>
            <v>1</v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Q65">
            <v>1</v>
          </cell>
          <cell r="AR65">
            <v>0</v>
          </cell>
          <cell r="AS65">
            <v>3076</v>
          </cell>
          <cell r="AT65" t="str">
            <v/>
          </cell>
          <cell r="AV65" t="str">
            <v/>
          </cell>
        </row>
        <row r="66">
          <cell r="G66">
            <v>2</v>
          </cell>
          <cell r="H66">
            <v>10</v>
          </cell>
          <cell r="I66">
            <v>598</v>
          </cell>
          <cell r="J66">
            <v>958</v>
          </cell>
          <cell r="K66">
            <v>0</v>
          </cell>
          <cell r="L66">
            <v>2</v>
          </cell>
          <cell r="M66">
            <v>9</v>
          </cell>
          <cell r="N66">
            <v>581</v>
          </cell>
          <cell r="O66">
            <v>941</v>
          </cell>
          <cell r="P66">
            <v>1</v>
          </cell>
          <cell r="Q66">
            <v>2</v>
          </cell>
          <cell r="R66">
            <v>9</v>
          </cell>
          <cell r="S66">
            <v>639</v>
          </cell>
          <cell r="T66">
            <v>1039</v>
          </cell>
          <cell r="U66">
            <v>0</v>
          </cell>
          <cell r="V66">
            <v>2</v>
          </cell>
          <cell r="W66">
            <v>9</v>
          </cell>
          <cell r="X66">
            <v>601</v>
          </cell>
          <cell r="Y66">
            <v>1001</v>
          </cell>
          <cell r="Z66">
            <v>0</v>
          </cell>
          <cell r="AA66">
            <v>2</v>
          </cell>
          <cell r="AB66">
            <v>9</v>
          </cell>
          <cell r="AC66">
            <v>635</v>
          </cell>
          <cell r="AD66">
            <v>1035</v>
          </cell>
          <cell r="AE66">
            <v>0</v>
          </cell>
          <cell r="AF66">
            <v>2</v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>
            <v>2</v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Q66">
            <v>2</v>
          </cell>
          <cell r="AR66">
            <v>0</v>
          </cell>
          <cell r="AS66">
            <v>3617</v>
          </cell>
          <cell r="AT66" t="str">
            <v/>
          </cell>
          <cell r="AV66" t="str">
            <v/>
          </cell>
        </row>
        <row r="67">
          <cell r="G67">
            <v>3</v>
          </cell>
          <cell r="H67">
            <v>8</v>
          </cell>
          <cell r="I67">
            <v>570</v>
          </cell>
          <cell r="J67">
            <v>930</v>
          </cell>
          <cell r="K67">
            <v>-1</v>
          </cell>
          <cell r="L67">
            <v>3</v>
          </cell>
          <cell r="M67">
            <v>8</v>
          </cell>
          <cell r="N67">
            <v>562</v>
          </cell>
          <cell r="O67">
            <v>922</v>
          </cell>
          <cell r="P67">
            <v>0</v>
          </cell>
          <cell r="Q67">
            <v>3</v>
          </cell>
          <cell r="R67">
            <v>7</v>
          </cell>
          <cell r="S67">
            <v>586</v>
          </cell>
          <cell r="T67">
            <v>946</v>
          </cell>
          <cell r="U67">
            <v>0</v>
          </cell>
          <cell r="V67">
            <v>3</v>
          </cell>
          <cell r="W67">
            <v>6</v>
          </cell>
          <cell r="X67">
            <v>557</v>
          </cell>
          <cell r="Y67">
            <v>917</v>
          </cell>
          <cell r="Z67">
            <v>0</v>
          </cell>
          <cell r="AA67">
            <v>3</v>
          </cell>
          <cell r="AB67">
            <v>8</v>
          </cell>
          <cell r="AC67">
            <v>614</v>
          </cell>
          <cell r="AD67">
            <v>1014</v>
          </cell>
          <cell r="AE67">
            <v>0</v>
          </cell>
          <cell r="AF67">
            <v>3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>
            <v>3</v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Q67">
            <v>3</v>
          </cell>
          <cell r="AR67">
            <v>0</v>
          </cell>
          <cell r="AS67">
            <v>3440</v>
          </cell>
          <cell r="AT67" t="str">
            <v/>
          </cell>
          <cell r="AV67" t="str">
            <v/>
          </cell>
        </row>
        <row r="68">
          <cell r="G68">
            <v>4</v>
          </cell>
          <cell r="H68">
            <v>2</v>
          </cell>
          <cell r="I68">
            <v>488</v>
          </cell>
          <cell r="J68">
            <v>808</v>
          </cell>
          <cell r="K68">
            <v>1</v>
          </cell>
          <cell r="L68">
            <v>4</v>
          </cell>
          <cell r="M68">
            <v>1</v>
          </cell>
          <cell r="N68">
            <v>509</v>
          </cell>
          <cell r="O68">
            <v>829</v>
          </cell>
          <cell r="P68">
            <v>0</v>
          </cell>
          <cell r="Q68">
            <v>4</v>
          </cell>
          <cell r="R68">
            <v>1</v>
          </cell>
          <cell r="S68">
            <v>524</v>
          </cell>
          <cell r="T68">
            <v>844</v>
          </cell>
          <cell r="U68">
            <v>0</v>
          </cell>
          <cell r="V68">
            <v>4</v>
          </cell>
          <cell r="W68">
            <v>2</v>
          </cell>
          <cell r="X68">
            <v>533</v>
          </cell>
          <cell r="Y68">
            <v>853</v>
          </cell>
          <cell r="Z68">
            <v>0</v>
          </cell>
          <cell r="AA68">
            <v>4</v>
          </cell>
          <cell r="AB68">
            <v>1</v>
          </cell>
          <cell r="AC68">
            <v>500</v>
          </cell>
          <cell r="AD68">
            <v>820</v>
          </cell>
          <cell r="AE68">
            <v>1</v>
          </cell>
          <cell r="AF68">
            <v>4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>
            <v>4</v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Q68">
            <v>4</v>
          </cell>
          <cell r="AR68">
            <v>0</v>
          </cell>
          <cell r="AS68">
            <v>3034</v>
          </cell>
          <cell r="AT68" t="str">
            <v/>
          </cell>
          <cell r="AV68" t="str">
            <v/>
          </cell>
        </row>
        <row r="69">
          <cell r="G69">
            <v>5</v>
          </cell>
          <cell r="H69">
            <v>7</v>
          </cell>
          <cell r="I69">
            <v>553</v>
          </cell>
          <cell r="J69">
            <v>913</v>
          </cell>
          <cell r="K69">
            <v>2</v>
          </cell>
          <cell r="L69">
            <v>5</v>
          </cell>
          <cell r="M69">
            <v>6</v>
          </cell>
          <cell r="N69">
            <v>550</v>
          </cell>
          <cell r="O69">
            <v>910</v>
          </cell>
          <cell r="P69">
            <v>0</v>
          </cell>
          <cell r="Q69">
            <v>5</v>
          </cell>
          <cell r="R69">
            <v>4</v>
          </cell>
          <cell r="S69">
            <v>543</v>
          </cell>
          <cell r="T69">
            <v>903</v>
          </cell>
          <cell r="U69">
            <v>0</v>
          </cell>
          <cell r="V69">
            <v>5</v>
          </cell>
          <cell r="W69">
            <v>2</v>
          </cell>
          <cell r="X69">
            <v>533</v>
          </cell>
          <cell r="Y69">
            <v>853</v>
          </cell>
          <cell r="Z69">
            <v>2</v>
          </cell>
          <cell r="AA69">
            <v>5</v>
          </cell>
          <cell r="AB69">
            <v>5</v>
          </cell>
          <cell r="AC69">
            <v>569</v>
          </cell>
          <cell r="AD69">
            <v>929</v>
          </cell>
          <cell r="AE69">
            <v>-1</v>
          </cell>
          <cell r="AF69">
            <v>5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>
            <v>5</v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Q69">
            <v>5</v>
          </cell>
          <cell r="AR69">
            <v>0</v>
          </cell>
          <cell r="AS69">
            <v>3310</v>
          </cell>
          <cell r="AT69" t="str">
            <v/>
          </cell>
          <cell r="AV69" t="str">
            <v/>
          </cell>
        </row>
        <row r="70">
          <cell r="G70">
            <v>6</v>
          </cell>
          <cell r="H70">
            <v>9</v>
          </cell>
          <cell r="I70">
            <v>576</v>
          </cell>
          <cell r="J70">
            <v>936</v>
          </cell>
          <cell r="K70">
            <v>-1</v>
          </cell>
          <cell r="L70">
            <v>6</v>
          </cell>
          <cell r="M70">
            <v>10</v>
          </cell>
          <cell r="N70">
            <v>640</v>
          </cell>
          <cell r="O70">
            <v>1040</v>
          </cell>
          <cell r="P70">
            <v>-1</v>
          </cell>
          <cell r="Q70">
            <v>6</v>
          </cell>
          <cell r="R70">
            <v>10</v>
          </cell>
          <cell r="S70">
            <v>647</v>
          </cell>
          <cell r="T70">
            <v>1047</v>
          </cell>
          <cell r="U70">
            <v>0</v>
          </cell>
          <cell r="V70">
            <v>6</v>
          </cell>
          <cell r="W70">
            <v>7</v>
          </cell>
          <cell r="X70">
            <v>593</v>
          </cell>
          <cell r="Y70">
            <v>953</v>
          </cell>
          <cell r="Z70">
            <v>0</v>
          </cell>
          <cell r="AA70">
            <v>6</v>
          </cell>
          <cell r="AB70">
            <v>11</v>
          </cell>
          <cell r="AC70">
            <v>719</v>
          </cell>
          <cell r="AD70">
            <v>1159</v>
          </cell>
          <cell r="AE70">
            <v>0</v>
          </cell>
          <cell r="AF70">
            <v>6</v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>
            <v>6</v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Q70">
            <v>6</v>
          </cell>
          <cell r="AR70">
            <v>0</v>
          </cell>
          <cell r="AS70">
            <v>3729</v>
          </cell>
          <cell r="AT70" t="str">
            <v/>
          </cell>
          <cell r="AV70" t="str">
            <v/>
          </cell>
        </row>
        <row r="71">
          <cell r="G71">
            <v>7</v>
          </cell>
          <cell r="H71">
            <v>6</v>
          </cell>
          <cell r="I71">
            <v>542</v>
          </cell>
          <cell r="J71">
            <v>902</v>
          </cell>
          <cell r="K71">
            <v>-2</v>
          </cell>
          <cell r="L71">
            <v>7</v>
          </cell>
          <cell r="M71">
            <v>7</v>
          </cell>
          <cell r="N71">
            <v>561</v>
          </cell>
          <cell r="O71">
            <v>921</v>
          </cell>
          <cell r="P71">
            <v>0</v>
          </cell>
          <cell r="Q71">
            <v>7</v>
          </cell>
          <cell r="R71">
            <v>3</v>
          </cell>
          <cell r="S71">
            <v>533</v>
          </cell>
          <cell r="T71">
            <v>853</v>
          </cell>
          <cell r="U71">
            <v>2</v>
          </cell>
          <cell r="V71">
            <v>7</v>
          </cell>
          <cell r="W71">
            <v>1</v>
          </cell>
          <cell r="X71">
            <v>488</v>
          </cell>
          <cell r="Y71">
            <v>808</v>
          </cell>
          <cell r="Z71">
            <v>0</v>
          </cell>
          <cell r="AA71">
            <v>7</v>
          </cell>
          <cell r="AB71">
            <v>6</v>
          </cell>
          <cell r="AC71">
            <v>582</v>
          </cell>
          <cell r="AD71">
            <v>942</v>
          </cell>
          <cell r="AE71">
            <v>0</v>
          </cell>
          <cell r="AF71">
            <v>7</v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>
            <v>7</v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Q71">
            <v>7</v>
          </cell>
          <cell r="AR71">
            <v>0</v>
          </cell>
          <cell r="AS71">
            <v>3224</v>
          </cell>
          <cell r="AT71" t="str">
            <v/>
          </cell>
          <cell r="AV71" t="str">
            <v/>
          </cell>
        </row>
        <row r="72">
          <cell r="G72">
            <v>8</v>
          </cell>
          <cell r="H72">
            <v>4</v>
          </cell>
          <cell r="I72">
            <v>527</v>
          </cell>
          <cell r="J72">
            <v>847</v>
          </cell>
          <cell r="K72">
            <v>1</v>
          </cell>
          <cell r="L72">
            <v>8</v>
          </cell>
          <cell r="M72">
            <v>5</v>
          </cell>
          <cell r="N72">
            <v>529</v>
          </cell>
          <cell r="O72">
            <v>849</v>
          </cell>
          <cell r="P72">
            <v>0</v>
          </cell>
          <cell r="Q72">
            <v>8</v>
          </cell>
          <cell r="R72">
            <v>6</v>
          </cell>
          <cell r="S72">
            <v>572</v>
          </cell>
          <cell r="T72">
            <v>932</v>
          </cell>
          <cell r="U72">
            <v>-1</v>
          </cell>
          <cell r="V72">
            <v>8</v>
          </cell>
          <cell r="W72">
            <v>10</v>
          </cell>
          <cell r="X72">
            <v>624</v>
          </cell>
          <cell r="Y72">
            <v>1024</v>
          </cell>
          <cell r="Z72">
            <v>-1</v>
          </cell>
          <cell r="AA72">
            <v>8</v>
          </cell>
          <cell r="AB72">
            <v>7</v>
          </cell>
          <cell r="AC72">
            <v>609</v>
          </cell>
          <cell r="AD72">
            <v>1009</v>
          </cell>
          <cell r="AE72">
            <v>0</v>
          </cell>
          <cell r="AF72">
            <v>8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>
            <v>8</v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Q72">
            <v>8</v>
          </cell>
          <cell r="AR72">
            <v>0</v>
          </cell>
          <cell r="AS72">
            <v>3393</v>
          </cell>
          <cell r="AT72" t="str">
            <v/>
          </cell>
          <cell r="AV72" t="str">
            <v/>
          </cell>
        </row>
        <row r="73">
          <cell r="G73">
            <v>9</v>
          </cell>
          <cell r="H73">
            <v>1</v>
          </cell>
          <cell r="I73">
            <v>482</v>
          </cell>
          <cell r="J73">
            <v>802</v>
          </cell>
          <cell r="K73">
            <v>1</v>
          </cell>
          <cell r="L73">
            <v>9</v>
          </cell>
          <cell r="M73">
            <v>4</v>
          </cell>
          <cell r="N73">
            <v>526</v>
          </cell>
          <cell r="O73">
            <v>846</v>
          </cell>
          <cell r="P73">
            <v>0</v>
          </cell>
          <cell r="Q73">
            <v>9</v>
          </cell>
          <cell r="R73">
            <v>5</v>
          </cell>
          <cell r="S73">
            <v>550</v>
          </cell>
          <cell r="T73">
            <v>910</v>
          </cell>
          <cell r="U73">
            <v>1</v>
          </cell>
          <cell r="V73">
            <v>9</v>
          </cell>
          <cell r="W73">
            <v>4</v>
          </cell>
          <cell r="X73">
            <v>534</v>
          </cell>
          <cell r="Y73">
            <v>854</v>
          </cell>
          <cell r="Z73">
            <v>0</v>
          </cell>
          <cell r="AA73">
            <v>9</v>
          </cell>
          <cell r="AB73">
            <v>3</v>
          </cell>
          <cell r="AC73">
            <v>548</v>
          </cell>
          <cell r="AD73">
            <v>908</v>
          </cell>
          <cell r="AE73">
            <v>0</v>
          </cell>
          <cell r="AF73">
            <v>9</v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>
            <v>9</v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Q73">
            <v>9</v>
          </cell>
          <cell r="AR73">
            <v>0</v>
          </cell>
          <cell r="AS73">
            <v>3160</v>
          </cell>
          <cell r="AT73" t="str">
            <v/>
          </cell>
          <cell r="AV73" t="str">
            <v/>
          </cell>
        </row>
        <row r="74">
          <cell r="G74">
            <v>10</v>
          </cell>
          <cell r="H74">
            <v>5</v>
          </cell>
          <cell r="I74">
            <v>528</v>
          </cell>
          <cell r="J74">
            <v>848</v>
          </cell>
          <cell r="K74">
            <v>-2</v>
          </cell>
          <cell r="L74">
            <v>10</v>
          </cell>
          <cell r="M74">
            <v>3</v>
          </cell>
          <cell r="N74">
            <v>525</v>
          </cell>
          <cell r="O74">
            <v>845</v>
          </cell>
          <cell r="P74">
            <v>0</v>
          </cell>
          <cell r="Q74">
            <v>10</v>
          </cell>
          <cell r="R74">
            <v>8</v>
          </cell>
          <cell r="S74">
            <v>635</v>
          </cell>
          <cell r="T74">
            <v>1035</v>
          </cell>
          <cell r="U74">
            <v>-2</v>
          </cell>
          <cell r="V74">
            <v>10</v>
          </cell>
          <cell r="W74">
            <v>8</v>
          </cell>
          <cell r="X74">
            <v>600</v>
          </cell>
          <cell r="Y74">
            <v>1000</v>
          </cell>
          <cell r="Z74">
            <v>-1</v>
          </cell>
          <cell r="AA74">
            <v>10</v>
          </cell>
          <cell r="AB74">
            <v>4</v>
          </cell>
          <cell r="AC74">
            <v>554</v>
          </cell>
          <cell r="AD74">
            <v>914</v>
          </cell>
          <cell r="AE74">
            <v>1</v>
          </cell>
          <cell r="AF74">
            <v>10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>
            <v>10</v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Q74">
            <v>10</v>
          </cell>
          <cell r="AR74">
            <v>0</v>
          </cell>
          <cell r="AS74">
            <v>3310</v>
          </cell>
          <cell r="AT74" t="str">
            <v/>
          </cell>
          <cell r="AV74" t="str">
            <v/>
          </cell>
        </row>
        <row r="75">
          <cell r="G75">
            <v>11</v>
          </cell>
          <cell r="H75">
            <v>11</v>
          </cell>
          <cell r="I75">
            <v>633</v>
          </cell>
          <cell r="J75">
            <v>1033</v>
          </cell>
          <cell r="K75">
            <v>0</v>
          </cell>
          <cell r="L75">
            <v>11</v>
          </cell>
          <cell r="M75">
            <v>11</v>
          </cell>
          <cell r="N75">
            <v>662</v>
          </cell>
          <cell r="O75">
            <v>1102</v>
          </cell>
          <cell r="P75">
            <v>0</v>
          </cell>
          <cell r="Q75">
            <v>11</v>
          </cell>
          <cell r="R75">
            <v>11</v>
          </cell>
          <cell r="S75">
            <v>725</v>
          </cell>
          <cell r="T75">
            <v>1205</v>
          </cell>
          <cell r="U75">
            <v>0</v>
          </cell>
          <cell r="V75">
            <v>11</v>
          </cell>
          <cell r="W75">
            <v>11</v>
          </cell>
          <cell r="X75">
            <v>658</v>
          </cell>
          <cell r="Y75">
            <v>1058</v>
          </cell>
          <cell r="Z75">
            <v>0</v>
          </cell>
          <cell r="AA75">
            <v>11</v>
          </cell>
          <cell r="AB75">
            <v>10</v>
          </cell>
          <cell r="AC75">
            <v>688</v>
          </cell>
          <cell r="AD75">
            <v>1128</v>
          </cell>
          <cell r="AE75">
            <v>0</v>
          </cell>
          <cell r="AF75">
            <v>11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>
            <v>11</v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Q75">
            <v>11</v>
          </cell>
          <cell r="AR75">
            <v>0</v>
          </cell>
          <cell r="AS75">
            <v>3946</v>
          </cell>
          <cell r="AT75" t="str">
            <v/>
          </cell>
          <cell r="AV75" t="str">
            <v/>
          </cell>
        </row>
        <row r="76">
          <cell r="G76">
            <v>12</v>
          </cell>
          <cell r="H76">
            <v>12</v>
          </cell>
          <cell r="I76">
            <v>3600</v>
          </cell>
          <cell r="J76">
            <v>6000</v>
          </cell>
          <cell r="K76">
            <v>0</v>
          </cell>
          <cell r="L76">
            <v>12</v>
          </cell>
          <cell r="M76">
            <v>12</v>
          </cell>
          <cell r="N76">
            <v>3600</v>
          </cell>
          <cell r="O76">
            <v>6000</v>
          </cell>
          <cell r="P76">
            <v>0</v>
          </cell>
          <cell r="Q76">
            <v>12</v>
          </cell>
          <cell r="R76">
            <v>12</v>
          </cell>
          <cell r="S76">
            <v>3600</v>
          </cell>
          <cell r="T76">
            <v>6000</v>
          </cell>
          <cell r="U76">
            <v>0</v>
          </cell>
          <cell r="V76">
            <v>12</v>
          </cell>
          <cell r="W76">
            <v>12</v>
          </cell>
          <cell r="X76">
            <v>3600</v>
          </cell>
          <cell r="Y76">
            <v>6000</v>
          </cell>
          <cell r="Z76">
            <v>0</v>
          </cell>
          <cell r="AA76">
            <v>12</v>
          </cell>
          <cell r="AB76">
            <v>12</v>
          </cell>
          <cell r="AC76">
            <v>3600</v>
          </cell>
          <cell r="AD76">
            <v>6000</v>
          </cell>
          <cell r="AE76">
            <v>0</v>
          </cell>
          <cell r="AF76">
            <v>12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>
            <v>12</v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Q76">
            <v>12</v>
          </cell>
          <cell r="AR76">
            <v>0</v>
          </cell>
          <cell r="AS76">
            <v>21600</v>
          </cell>
          <cell r="AT76" t="str">
            <v/>
          </cell>
          <cell r="AV76" t="str">
            <v/>
          </cell>
        </row>
        <row r="77">
          <cell r="G77">
            <v>13</v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>
            <v>13</v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>
            <v>13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>
            <v>13</v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>
            <v>13</v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>
            <v>13</v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>
            <v>13</v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Q77">
            <v>13</v>
          </cell>
          <cell r="AR77">
            <v>0</v>
          </cell>
          <cell r="AS77" t="str">
            <v/>
          </cell>
          <cell r="AT77" t="str">
            <v/>
          </cell>
          <cell r="AV77" t="str">
            <v/>
          </cell>
        </row>
        <row r="78">
          <cell r="G78">
            <v>14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>
            <v>14</v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>
            <v>14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>
            <v>14</v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>
            <v>14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>
            <v>14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>
            <v>14</v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Q78">
            <v>14</v>
          </cell>
          <cell r="AR78">
            <v>0</v>
          </cell>
          <cell r="AS78" t="str">
            <v/>
          </cell>
          <cell r="AT78" t="str">
            <v/>
          </cell>
          <cell r="AV78" t="str">
            <v/>
          </cell>
        </row>
        <row r="79">
          <cell r="G79">
            <v>15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15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>
            <v>15</v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>
            <v>15</v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>
            <v>15</v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>
            <v>15</v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Q79">
            <v>15</v>
          </cell>
          <cell r="AR79">
            <v>0</v>
          </cell>
          <cell r="AS79" t="str">
            <v/>
          </cell>
          <cell r="AT79" t="str">
            <v/>
          </cell>
          <cell r="AV79" t="str">
            <v/>
          </cell>
        </row>
        <row r="80">
          <cell r="G80">
            <v>16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>
            <v>16</v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>
            <v>16</v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>
            <v>16</v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>
            <v>16</v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>
            <v>16</v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>
            <v>16</v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Q80">
            <v>16</v>
          </cell>
          <cell r="AR80">
            <v>0</v>
          </cell>
          <cell r="AS80" t="str">
            <v/>
          </cell>
          <cell r="AT80" t="str">
            <v/>
          </cell>
          <cell r="AV80" t="str">
            <v/>
          </cell>
        </row>
        <row r="81">
          <cell r="G81">
            <v>17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17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17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>
            <v>17</v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>
            <v>17</v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>
            <v>17</v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>
            <v>17</v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Q81">
            <v>17</v>
          </cell>
          <cell r="AR81">
            <v>0</v>
          </cell>
          <cell r="AS81" t="str">
            <v/>
          </cell>
          <cell r="AT81" t="str">
            <v/>
          </cell>
          <cell r="AV81" t="str">
            <v/>
          </cell>
        </row>
        <row r="82">
          <cell r="G82">
            <v>18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>
            <v>18</v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>
            <v>18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>
            <v>18</v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>
            <v>18</v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>
            <v>18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>
            <v>18</v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Q82">
            <v>18</v>
          </cell>
          <cell r="AR82">
            <v>0</v>
          </cell>
          <cell r="AS82" t="str">
            <v/>
          </cell>
          <cell r="AT82" t="str">
            <v/>
          </cell>
          <cell r="AV82" t="str">
            <v/>
          </cell>
        </row>
        <row r="83">
          <cell r="G83">
            <v>19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19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19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>
            <v>19</v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>
            <v>19</v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>
            <v>19</v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>
            <v>19</v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Q83">
            <v>19</v>
          </cell>
          <cell r="AR83">
            <v>0</v>
          </cell>
          <cell r="AS83" t="str">
            <v/>
          </cell>
          <cell r="AT83" t="str">
            <v/>
          </cell>
          <cell r="AV83" t="str">
            <v/>
          </cell>
        </row>
        <row r="84">
          <cell r="G84">
            <v>20</v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>
            <v>20</v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>
            <v>20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>
            <v>20</v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>
            <v>20</v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>
            <v>20</v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>
            <v>20</v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Q84">
            <v>20</v>
          </cell>
          <cell r="AR84">
            <v>0</v>
          </cell>
          <cell r="AS84" t="str">
            <v/>
          </cell>
          <cell r="AT84" t="str">
            <v/>
          </cell>
          <cell r="AV84" t="str">
            <v/>
          </cell>
        </row>
        <row r="85">
          <cell r="G85">
            <v>21</v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>
            <v>21</v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>
            <v>21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>
            <v>21</v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>
            <v>21</v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>
            <v>21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>
            <v>21</v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Q85">
            <v>21</v>
          </cell>
          <cell r="AR85">
            <v>0</v>
          </cell>
          <cell r="AS85" t="str">
            <v/>
          </cell>
          <cell r="AT85" t="str">
            <v/>
          </cell>
          <cell r="AV85" t="str">
            <v/>
          </cell>
        </row>
        <row r="86">
          <cell r="G86">
            <v>22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>
            <v>22</v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22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>
            <v>22</v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>
            <v>22</v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>
            <v>22</v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>
            <v>22</v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Q86">
            <v>22</v>
          </cell>
          <cell r="AR86">
            <v>0</v>
          </cell>
          <cell r="AS86" t="str">
            <v/>
          </cell>
          <cell r="AT86" t="str">
            <v/>
          </cell>
          <cell r="AV86" t="str">
            <v/>
          </cell>
        </row>
        <row r="87">
          <cell r="G87">
            <v>23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>
            <v>23</v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>
            <v>23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>
            <v>23</v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>
            <v>23</v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>
            <v>23</v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>
            <v>23</v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Q87">
            <v>23</v>
          </cell>
          <cell r="AR87">
            <v>0</v>
          </cell>
          <cell r="AS87" t="str">
            <v/>
          </cell>
          <cell r="AT87" t="str">
            <v/>
          </cell>
          <cell r="AV87" t="str">
            <v/>
          </cell>
        </row>
        <row r="88">
          <cell r="G88">
            <v>24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24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24</v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>
            <v>24</v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>
            <v>24</v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>
            <v>24</v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>
            <v>24</v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Q88">
            <v>24</v>
          </cell>
          <cell r="AR88">
            <v>0</v>
          </cell>
          <cell r="AS88" t="str">
            <v/>
          </cell>
          <cell r="AT88" t="str">
            <v/>
          </cell>
          <cell r="AV88" t="str">
            <v/>
          </cell>
        </row>
        <row r="89">
          <cell r="G89">
            <v>25</v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>
            <v>25</v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>
            <v>25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>
            <v>25</v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>
            <v>25</v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>
            <v>25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>
            <v>25</v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Q89">
            <v>25</v>
          </cell>
          <cell r="AR89">
            <v>0</v>
          </cell>
          <cell r="AS89" t="str">
            <v/>
          </cell>
          <cell r="AT89" t="str">
            <v/>
          </cell>
          <cell r="AV89" t="str">
            <v/>
          </cell>
        </row>
        <row r="90">
          <cell r="G90">
            <v>26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26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26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26</v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>
            <v>26</v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>
            <v>26</v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>
            <v>26</v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Q90">
            <v>26</v>
          </cell>
          <cell r="AR90">
            <v>0</v>
          </cell>
          <cell r="AS90" t="str">
            <v/>
          </cell>
          <cell r="AT90" t="str">
            <v/>
          </cell>
          <cell r="AV90" t="str">
            <v/>
          </cell>
        </row>
        <row r="91">
          <cell r="G91">
            <v>27</v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>
            <v>27</v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>
            <v>27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27</v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>
            <v>27</v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>
            <v>27</v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>
            <v>27</v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Q91">
            <v>27</v>
          </cell>
          <cell r="AR91">
            <v>0</v>
          </cell>
          <cell r="AS91" t="str">
            <v/>
          </cell>
          <cell r="AT91" t="str">
            <v/>
          </cell>
          <cell r="AV91" t="str">
            <v/>
          </cell>
        </row>
        <row r="92">
          <cell r="G92">
            <v>28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28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28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28</v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>
            <v>28</v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>
            <v>28</v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>
            <v>28</v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Q92">
            <v>28</v>
          </cell>
          <cell r="AR92">
            <v>0</v>
          </cell>
          <cell r="AS92" t="str">
            <v/>
          </cell>
          <cell r="AT92" t="str">
            <v/>
          </cell>
          <cell r="AV92" t="str">
            <v/>
          </cell>
        </row>
        <row r="93">
          <cell r="G93">
            <v>29</v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>
            <v>29</v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>
            <v>29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29</v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>
            <v>29</v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>
            <v>29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>
            <v>29</v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Q93">
            <v>29</v>
          </cell>
          <cell r="AR93">
            <v>0</v>
          </cell>
          <cell r="AS93" t="str">
            <v/>
          </cell>
          <cell r="AT93" t="str">
            <v/>
          </cell>
          <cell r="AV93" t="str">
            <v/>
          </cell>
        </row>
        <row r="94">
          <cell r="G94">
            <v>30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30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30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30</v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>
            <v>30</v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>
            <v>30</v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>
            <v>30</v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Q94">
            <v>30</v>
          </cell>
          <cell r="AR94">
            <v>0</v>
          </cell>
          <cell r="AS94" t="str">
            <v/>
          </cell>
          <cell r="AT94" t="str">
            <v/>
          </cell>
          <cell r="AV94" t="str">
            <v/>
          </cell>
        </row>
        <row r="95">
          <cell r="G95">
            <v>31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>
            <v>31</v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31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31</v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>
            <v>31</v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>
            <v>31</v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>
            <v>31</v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Q95">
            <v>31</v>
          </cell>
          <cell r="AR95">
            <v>0</v>
          </cell>
          <cell r="AS95" t="str">
            <v/>
          </cell>
          <cell r="AT95" t="str">
            <v/>
          </cell>
          <cell r="AV95" t="str">
            <v/>
          </cell>
        </row>
        <row r="96">
          <cell r="G96">
            <v>32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>
            <v>32</v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32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32</v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>
            <v>32</v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>
            <v>32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>
            <v>32</v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Q96">
            <v>32</v>
          </cell>
          <cell r="AR96">
            <v>0</v>
          </cell>
          <cell r="AS96" t="str">
            <v/>
          </cell>
          <cell r="AT96" t="str">
            <v/>
          </cell>
          <cell r="AV96" t="str">
            <v/>
          </cell>
        </row>
        <row r="97">
          <cell r="G97">
            <v>33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>
            <v>33</v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>
            <v>33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33</v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>
            <v>33</v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>
            <v>33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>
            <v>33</v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Q97">
            <v>33</v>
          </cell>
          <cell r="AR97">
            <v>0</v>
          </cell>
          <cell r="AS97" t="str">
            <v/>
          </cell>
          <cell r="AT97" t="str">
            <v/>
          </cell>
          <cell r="AV97" t="str">
            <v/>
          </cell>
        </row>
        <row r="98">
          <cell r="G98">
            <v>34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34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34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34</v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>
            <v>34</v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>
            <v>34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>
            <v>34</v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Q98">
            <v>34</v>
          </cell>
          <cell r="AR98">
            <v>0</v>
          </cell>
          <cell r="AS98" t="str">
            <v/>
          </cell>
          <cell r="AT98" t="str">
            <v/>
          </cell>
          <cell r="AV98" t="str">
            <v/>
          </cell>
        </row>
        <row r="99">
          <cell r="G99">
            <v>35</v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>
            <v>35</v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>
            <v>35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35</v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>
            <v>35</v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>
            <v>35</v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>
            <v>35</v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Q99">
            <v>35</v>
          </cell>
          <cell r="AR99">
            <v>0</v>
          </cell>
          <cell r="AS99" t="str">
            <v/>
          </cell>
          <cell r="AT99" t="str">
            <v/>
          </cell>
          <cell r="AV99" t="str">
            <v/>
          </cell>
        </row>
        <row r="100">
          <cell r="G100">
            <v>36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36</v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>
            <v>36</v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36</v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>
            <v>36</v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>
            <v>36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>
            <v>36</v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Q100">
            <v>36</v>
          </cell>
          <cell r="AR100">
            <v>0</v>
          </cell>
          <cell r="AS100" t="str">
            <v/>
          </cell>
          <cell r="AT100" t="str">
            <v/>
          </cell>
          <cell r="AV100" t="str">
            <v/>
          </cell>
        </row>
        <row r="101">
          <cell r="G101">
            <v>37</v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>
            <v>37</v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>
            <v>37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37</v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>
            <v>37</v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>
            <v>37</v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>
            <v>37</v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Q101">
            <v>37</v>
          </cell>
          <cell r="AR101">
            <v>0</v>
          </cell>
          <cell r="AS101" t="str">
            <v/>
          </cell>
          <cell r="AT101" t="str">
            <v/>
          </cell>
          <cell r="AV101" t="str">
            <v/>
          </cell>
        </row>
        <row r="102">
          <cell r="G102">
            <v>38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>
            <v>38</v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38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>
            <v>38</v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>
            <v>38</v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>
            <v>38</v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>
            <v>38</v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Q102">
            <v>38</v>
          </cell>
          <cell r="AR102">
            <v>0</v>
          </cell>
          <cell r="AS102" t="str">
            <v/>
          </cell>
          <cell r="AT102" t="str">
            <v/>
          </cell>
          <cell r="AV102" t="str">
            <v/>
          </cell>
        </row>
        <row r="103">
          <cell r="G103">
            <v>39</v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>
            <v>39</v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39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39</v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>
            <v>39</v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>
            <v>39</v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>
            <v>39</v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Q103">
            <v>39</v>
          </cell>
          <cell r="AR103">
            <v>0</v>
          </cell>
          <cell r="AS103" t="str">
            <v/>
          </cell>
          <cell r="AT103" t="str">
            <v/>
          </cell>
          <cell r="AV103" t="str">
            <v/>
          </cell>
        </row>
        <row r="104">
          <cell r="G104">
            <v>40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40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40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40</v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>
            <v>40</v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>
            <v>40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>
            <v>40</v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Q104">
            <v>40</v>
          </cell>
          <cell r="AR104">
            <v>0</v>
          </cell>
          <cell r="AS104" t="str">
            <v/>
          </cell>
          <cell r="AT104" t="str">
            <v/>
          </cell>
          <cell r="AV104" t="str">
            <v/>
          </cell>
        </row>
        <row r="119">
          <cell r="B119">
            <v>1</v>
          </cell>
          <cell r="C119">
            <v>10</v>
          </cell>
          <cell r="D119">
            <v>468</v>
          </cell>
          <cell r="E119">
            <v>748</v>
          </cell>
          <cell r="G119">
            <v>1</v>
          </cell>
          <cell r="H119">
            <v>9</v>
          </cell>
          <cell r="I119">
            <v>482</v>
          </cell>
          <cell r="J119">
            <v>802</v>
          </cell>
          <cell r="L119">
            <v>1</v>
          </cell>
          <cell r="M119">
            <v>4</v>
          </cell>
          <cell r="N119">
            <v>509</v>
          </cell>
          <cell r="O119">
            <v>829</v>
          </cell>
          <cell r="Q119">
            <v>1</v>
          </cell>
          <cell r="R119">
            <v>4</v>
          </cell>
          <cell r="S119">
            <v>524</v>
          </cell>
          <cell r="T119">
            <v>844</v>
          </cell>
          <cell r="V119">
            <v>1</v>
          </cell>
          <cell r="W119">
            <v>7</v>
          </cell>
          <cell r="X119">
            <v>488</v>
          </cell>
          <cell r="Y119">
            <v>808</v>
          </cell>
          <cell r="AA119">
            <v>1</v>
          </cell>
          <cell r="AB119">
            <v>4</v>
          </cell>
          <cell r="AC119">
            <v>500</v>
          </cell>
          <cell r="AD119">
            <v>820</v>
          </cell>
        </row>
        <row r="120">
          <cell r="B120">
            <v>2</v>
          </cell>
          <cell r="C120">
            <v>1</v>
          </cell>
          <cell r="D120">
            <v>472</v>
          </cell>
          <cell r="E120">
            <v>752</v>
          </cell>
          <cell r="G120">
            <v>2</v>
          </cell>
          <cell r="H120">
            <v>4</v>
          </cell>
          <cell r="I120">
            <v>488</v>
          </cell>
          <cell r="J120">
            <v>808</v>
          </cell>
          <cell r="L120">
            <v>2</v>
          </cell>
          <cell r="M120">
            <v>1</v>
          </cell>
          <cell r="N120">
            <v>510</v>
          </cell>
          <cell r="O120">
            <v>830</v>
          </cell>
          <cell r="Q120">
            <v>2</v>
          </cell>
          <cell r="R120">
            <v>1</v>
          </cell>
          <cell r="S120">
            <v>525</v>
          </cell>
          <cell r="T120">
            <v>845</v>
          </cell>
          <cell r="V120">
            <v>2</v>
          </cell>
          <cell r="W120">
            <v>4</v>
          </cell>
          <cell r="X120">
            <v>533</v>
          </cell>
          <cell r="Y120">
            <v>853</v>
          </cell>
          <cell r="AA120">
            <v>2</v>
          </cell>
          <cell r="AB120">
            <v>1</v>
          </cell>
          <cell r="AC120">
            <v>543</v>
          </cell>
          <cell r="AD120">
            <v>903</v>
          </cell>
        </row>
        <row r="121">
          <cell r="B121">
            <v>3</v>
          </cell>
          <cell r="C121">
            <v>4</v>
          </cell>
          <cell r="D121">
            <v>480</v>
          </cell>
          <cell r="E121">
            <v>800</v>
          </cell>
          <cell r="G121">
            <v>3</v>
          </cell>
          <cell r="H121">
            <v>1</v>
          </cell>
          <cell r="I121">
            <v>491</v>
          </cell>
          <cell r="J121">
            <v>811</v>
          </cell>
          <cell r="L121">
            <v>3</v>
          </cell>
          <cell r="M121">
            <v>10</v>
          </cell>
          <cell r="N121">
            <v>525</v>
          </cell>
          <cell r="O121">
            <v>845</v>
          </cell>
          <cell r="Q121">
            <v>3</v>
          </cell>
          <cell r="R121">
            <v>7</v>
          </cell>
          <cell r="S121">
            <v>533</v>
          </cell>
          <cell r="T121">
            <v>853</v>
          </cell>
          <cell r="V121">
            <v>2</v>
          </cell>
          <cell r="W121">
            <v>5</v>
          </cell>
          <cell r="X121">
            <v>533</v>
          </cell>
          <cell r="Y121">
            <v>853</v>
          </cell>
          <cell r="AA121">
            <v>3</v>
          </cell>
          <cell r="AB121">
            <v>9</v>
          </cell>
          <cell r="AC121">
            <v>548</v>
          </cell>
          <cell r="AD121">
            <v>908</v>
          </cell>
        </row>
        <row r="122">
          <cell r="B122">
            <v>4</v>
          </cell>
          <cell r="C122">
            <v>7</v>
          </cell>
          <cell r="D122">
            <v>518</v>
          </cell>
          <cell r="E122">
            <v>838</v>
          </cell>
          <cell r="G122">
            <v>4</v>
          </cell>
          <cell r="H122">
            <v>8</v>
          </cell>
          <cell r="I122">
            <v>527</v>
          </cell>
          <cell r="J122">
            <v>847</v>
          </cell>
          <cell r="L122">
            <v>4</v>
          </cell>
          <cell r="M122">
            <v>9</v>
          </cell>
          <cell r="N122">
            <v>526</v>
          </cell>
          <cell r="O122">
            <v>846</v>
          </cell>
          <cell r="Q122">
            <v>4</v>
          </cell>
          <cell r="R122">
            <v>5</v>
          </cell>
          <cell r="S122">
            <v>543</v>
          </cell>
          <cell r="T122">
            <v>903</v>
          </cell>
          <cell r="V122">
            <v>4</v>
          </cell>
          <cell r="W122">
            <v>9</v>
          </cell>
          <cell r="X122">
            <v>534</v>
          </cell>
          <cell r="Y122">
            <v>854</v>
          </cell>
          <cell r="AA122">
            <v>4</v>
          </cell>
          <cell r="AB122">
            <v>10</v>
          </cell>
          <cell r="AC122">
            <v>554</v>
          </cell>
          <cell r="AD122">
            <v>914</v>
          </cell>
        </row>
        <row r="123">
          <cell r="B123">
            <v>5</v>
          </cell>
          <cell r="C123">
            <v>9</v>
          </cell>
          <cell r="D123">
            <v>520</v>
          </cell>
          <cell r="E123">
            <v>840</v>
          </cell>
          <cell r="G123">
            <v>5</v>
          </cell>
          <cell r="H123">
            <v>10</v>
          </cell>
          <cell r="I123">
            <v>528</v>
          </cell>
          <cell r="J123">
            <v>848</v>
          </cell>
          <cell r="L123">
            <v>5</v>
          </cell>
          <cell r="M123">
            <v>8</v>
          </cell>
          <cell r="N123">
            <v>529</v>
          </cell>
          <cell r="O123">
            <v>849</v>
          </cell>
          <cell r="Q123">
            <v>5</v>
          </cell>
          <cell r="R123">
            <v>9</v>
          </cell>
          <cell r="S123">
            <v>550</v>
          </cell>
          <cell r="T123">
            <v>910</v>
          </cell>
          <cell r="V123">
            <v>5</v>
          </cell>
          <cell r="W123">
            <v>1</v>
          </cell>
          <cell r="X123">
            <v>535</v>
          </cell>
          <cell r="Y123">
            <v>855</v>
          </cell>
          <cell r="AA123">
            <v>5</v>
          </cell>
          <cell r="AB123">
            <v>5</v>
          </cell>
          <cell r="AC123">
            <v>569</v>
          </cell>
          <cell r="AD123">
            <v>929</v>
          </cell>
        </row>
        <row r="124">
          <cell r="B124">
            <v>6</v>
          </cell>
          <cell r="C124">
            <v>8</v>
          </cell>
          <cell r="D124">
            <v>532</v>
          </cell>
          <cell r="E124">
            <v>852</v>
          </cell>
          <cell r="G124">
            <v>6</v>
          </cell>
          <cell r="H124">
            <v>7</v>
          </cell>
          <cell r="I124">
            <v>542</v>
          </cell>
          <cell r="J124">
            <v>902</v>
          </cell>
          <cell r="L124">
            <v>6</v>
          </cell>
          <cell r="M124">
            <v>5</v>
          </cell>
          <cell r="N124">
            <v>550</v>
          </cell>
          <cell r="O124">
            <v>910</v>
          </cell>
          <cell r="Q124">
            <v>6</v>
          </cell>
          <cell r="R124">
            <v>8</v>
          </cell>
          <cell r="S124">
            <v>572</v>
          </cell>
          <cell r="T124">
            <v>932</v>
          </cell>
          <cell r="V124">
            <v>6</v>
          </cell>
          <cell r="W124">
            <v>3</v>
          </cell>
          <cell r="X124">
            <v>557</v>
          </cell>
          <cell r="Y124">
            <v>917</v>
          </cell>
          <cell r="AA124">
            <v>6</v>
          </cell>
          <cell r="AB124">
            <v>7</v>
          </cell>
          <cell r="AC124">
            <v>582</v>
          </cell>
          <cell r="AD124">
            <v>942</v>
          </cell>
        </row>
        <row r="125">
          <cell r="B125">
            <v>7</v>
          </cell>
          <cell r="C125">
            <v>3</v>
          </cell>
          <cell r="D125">
            <v>551</v>
          </cell>
          <cell r="E125">
            <v>911</v>
          </cell>
          <cell r="G125">
            <v>7</v>
          </cell>
          <cell r="H125">
            <v>5</v>
          </cell>
          <cell r="I125">
            <v>553</v>
          </cell>
          <cell r="J125">
            <v>913</v>
          </cell>
          <cell r="L125">
            <v>7</v>
          </cell>
          <cell r="M125">
            <v>7</v>
          </cell>
          <cell r="N125">
            <v>561</v>
          </cell>
          <cell r="O125">
            <v>921</v>
          </cell>
          <cell r="Q125">
            <v>7</v>
          </cell>
          <cell r="R125">
            <v>3</v>
          </cell>
          <cell r="S125">
            <v>586</v>
          </cell>
          <cell r="T125">
            <v>946</v>
          </cell>
          <cell r="V125">
            <v>7</v>
          </cell>
          <cell r="W125">
            <v>6</v>
          </cell>
          <cell r="X125">
            <v>593</v>
          </cell>
          <cell r="Y125">
            <v>953</v>
          </cell>
          <cell r="AA125">
            <v>7</v>
          </cell>
          <cell r="AB125">
            <v>8</v>
          </cell>
          <cell r="AC125">
            <v>609</v>
          </cell>
          <cell r="AD125">
            <v>1009</v>
          </cell>
        </row>
        <row r="126">
          <cell r="B126">
            <v>8</v>
          </cell>
          <cell r="C126">
            <v>6</v>
          </cell>
          <cell r="D126">
            <v>554</v>
          </cell>
          <cell r="E126">
            <v>914</v>
          </cell>
          <cell r="G126">
            <v>8</v>
          </cell>
          <cell r="H126">
            <v>3</v>
          </cell>
          <cell r="I126">
            <v>570</v>
          </cell>
          <cell r="J126">
            <v>930</v>
          </cell>
          <cell r="L126">
            <v>8</v>
          </cell>
          <cell r="M126">
            <v>3</v>
          </cell>
          <cell r="N126">
            <v>562</v>
          </cell>
          <cell r="O126">
            <v>922</v>
          </cell>
          <cell r="Q126">
            <v>8</v>
          </cell>
          <cell r="R126">
            <v>10</v>
          </cell>
          <cell r="S126">
            <v>635</v>
          </cell>
          <cell r="T126">
            <v>1035</v>
          </cell>
          <cell r="V126">
            <v>8</v>
          </cell>
          <cell r="W126">
            <v>10</v>
          </cell>
          <cell r="X126">
            <v>600</v>
          </cell>
          <cell r="Y126">
            <v>1000</v>
          </cell>
          <cell r="AA126">
            <v>8</v>
          </cell>
          <cell r="AB126">
            <v>3</v>
          </cell>
          <cell r="AC126">
            <v>614</v>
          </cell>
          <cell r="AD126">
            <v>1014</v>
          </cell>
        </row>
        <row r="127">
          <cell r="B127">
            <v>9</v>
          </cell>
          <cell r="C127">
            <v>5</v>
          </cell>
          <cell r="D127">
            <v>562</v>
          </cell>
          <cell r="E127">
            <v>922</v>
          </cell>
          <cell r="G127">
            <v>9</v>
          </cell>
          <cell r="H127">
            <v>6</v>
          </cell>
          <cell r="I127">
            <v>576</v>
          </cell>
          <cell r="J127">
            <v>936</v>
          </cell>
          <cell r="L127">
            <v>9</v>
          </cell>
          <cell r="M127">
            <v>2</v>
          </cell>
          <cell r="N127">
            <v>581</v>
          </cell>
          <cell r="O127">
            <v>941</v>
          </cell>
          <cell r="Q127">
            <v>9</v>
          </cell>
          <cell r="R127">
            <v>2</v>
          </cell>
          <cell r="S127">
            <v>639</v>
          </cell>
          <cell r="T127">
            <v>1039</v>
          </cell>
          <cell r="V127">
            <v>9</v>
          </cell>
          <cell r="W127">
            <v>2</v>
          </cell>
          <cell r="X127">
            <v>601</v>
          </cell>
          <cell r="Y127">
            <v>1001</v>
          </cell>
          <cell r="AA127">
            <v>9</v>
          </cell>
          <cell r="AB127">
            <v>2</v>
          </cell>
          <cell r="AC127">
            <v>635</v>
          </cell>
          <cell r="AD127">
            <v>1035</v>
          </cell>
        </row>
        <row r="128">
          <cell r="B128">
            <v>10</v>
          </cell>
          <cell r="C128">
            <v>2</v>
          </cell>
          <cell r="D128">
            <v>563</v>
          </cell>
          <cell r="E128">
            <v>923</v>
          </cell>
          <cell r="G128">
            <v>10</v>
          </cell>
          <cell r="H128">
            <v>2</v>
          </cell>
          <cell r="I128">
            <v>598</v>
          </cell>
          <cell r="J128">
            <v>958</v>
          </cell>
          <cell r="L128">
            <v>10</v>
          </cell>
          <cell r="M128">
            <v>6</v>
          </cell>
          <cell r="N128">
            <v>640</v>
          </cell>
          <cell r="O128">
            <v>1040</v>
          </cell>
          <cell r="Q128">
            <v>10</v>
          </cell>
          <cell r="R128">
            <v>6</v>
          </cell>
          <cell r="S128">
            <v>647</v>
          </cell>
          <cell r="T128">
            <v>1047</v>
          </cell>
          <cell r="V128">
            <v>10</v>
          </cell>
          <cell r="W128">
            <v>8</v>
          </cell>
          <cell r="X128">
            <v>624</v>
          </cell>
          <cell r="Y128">
            <v>1024</v>
          </cell>
          <cell r="AA128">
            <v>10</v>
          </cell>
          <cell r="AB128">
            <v>11</v>
          </cell>
          <cell r="AC128">
            <v>688</v>
          </cell>
          <cell r="AD128">
            <v>1128</v>
          </cell>
        </row>
        <row r="129">
          <cell r="B129">
            <v>11</v>
          </cell>
          <cell r="C129">
            <v>11</v>
          </cell>
          <cell r="D129">
            <v>580</v>
          </cell>
          <cell r="E129">
            <v>940</v>
          </cell>
          <cell r="G129">
            <v>11</v>
          </cell>
          <cell r="H129">
            <v>11</v>
          </cell>
          <cell r="I129">
            <v>633</v>
          </cell>
          <cell r="J129">
            <v>1033</v>
          </cell>
          <cell r="L129">
            <v>11</v>
          </cell>
          <cell r="M129">
            <v>11</v>
          </cell>
          <cell r="N129">
            <v>662</v>
          </cell>
          <cell r="O129">
            <v>1102</v>
          </cell>
          <cell r="Q129">
            <v>11</v>
          </cell>
          <cell r="R129">
            <v>11</v>
          </cell>
          <cell r="S129">
            <v>725</v>
          </cell>
          <cell r="T129">
            <v>1205</v>
          </cell>
          <cell r="V129">
            <v>11</v>
          </cell>
          <cell r="W129">
            <v>11</v>
          </cell>
          <cell r="X129">
            <v>658</v>
          </cell>
          <cell r="Y129">
            <v>1058</v>
          </cell>
          <cell r="AA129">
            <v>11</v>
          </cell>
          <cell r="AB129">
            <v>6</v>
          </cell>
          <cell r="AC129">
            <v>719</v>
          </cell>
          <cell r="AD129">
            <v>1159</v>
          </cell>
        </row>
        <row r="130">
          <cell r="B130">
            <v>12</v>
          </cell>
          <cell r="C130">
            <v>12</v>
          </cell>
          <cell r="D130">
            <v>3600</v>
          </cell>
          <cell r="E130">
            <v>6000</v>
          </cell>
          <cell r="G130">
            <v>12</v>
          </cell>
          <cell r="H130">
            <v>12</v>
          </cell>
          <cell r="I130">
            <v>3600</v>
          </cell>
          <cell r="J130">
            <v>6000</v>
          </cell>
          <cell r="L130">
            <v>12</v>
          </cell>
          <cell r="M130">
            <v>12</v>
          </cell>
          <cell r="N130">
            <v>3600</v>
          </cell>
          <cell r="O130">
            <v>6000</v>
          </cell>
          <cell r="Q130">
            <v>12</v>
          </cell>
          <cell r="R130">
            <v>12</v>
          </cell>
          <cell r="S130">
            <v>3600</v>
          </cell>
          <cell r="T130">
            <v>6000</v>
          </cell>
          <cell r="V130">
            <v>12</v>
          </cell>
          <cell r="W130">
            <v>12</v>
          </cell>
          <cell r="X130">
            <v>3600</v>
          </cell>
          <cell r="Y130">
            <v>6000</v>
          </cell>
          <cell r="AA130">
            <v>12</v>
          </cell>
          <cell r="AB130">
            <v>12</v>
          </cell>
          <cell r="AC130">
            <v>3600</v>
          </cell>
          <cell r="AD130">
            <v>6000</v>
          </cell>
        </row>
        <row r="131">
          <cell r="B131" t="str">
            <v/>
          </cell>
          <cell r="C131">
            <v>13</v>
          </cell>
          <cell r="D131" t="str">
            <v/>
          </cell>
          <cell r="E131" t="str">
            <v/>
          </cell>
          <cell r="G131" t="str">
            <v/>
          </cell>
          <cell r="H131">
            <v>13</v>
          </cell>
          <cell r="I131" t="str">
            <v/>
          </cell>
          <cell r="J131" t="str">
            <v/>
          </cell>
          <cell r="L131" t="str">
            <v/>
          </cell>
          <cell r="M131">
            <v>13</v>
          </cell>
          <cell r="N131" t="str">
            <v/>
          </cell>
          <cell r="O131" t="str">
            <v/>
          </cell>
          <cell r="Q131" t="str">
            <v/>
          </cell>
          <cell r="R131">
            <v>13</v>
          </cell>
          <cell r="S131" t="str">
            <v/>
          </cell>
          <cell r="T131" t="str">
            <v/>
          </cell>
          <cell r="V131" t="str">
            <v/>
          </cell>
          <cell r="W131">
            <v>13</v>
          </cell>
          <cell r="X131" t="str">
            <v/>
          </cell>
          <cell r="Y131" t="str">
            <v/>
          </cell>
          <cell r="AA131" t="str">
            <v/>
          </cell>
          <cell r="AB131">
            <v>13</v>
          </cell>
          <cell r="AC131" t="str">
            <v/>
          </cell>
          <cell r="AD131" t="str">
            <v/>
          </cell>
        </row>
        <row r="132">
          <cell r="B132" t="str">
            <v/>
          </cell>
          <cell r="C132">
            <v>14</v>
          </cell>
          <cell r="D132" t="str">
            <v/>
          </cell>
          <cell r="E132" t="str">
            <v/>
          </cell>
          <cell r="G132" t="str">
            <v/>
          </cell>
          <cell r="H132">
            <v>14</v>
          </cell>
          <cell r="I132" t="str">
            <v/>
          </cell>
          <cell r="J132" t="str">
            <v/>
          </cell>
          <cell r="L132" t="str">
            <v/>
          </cell>
          <cell r="M132">
            <v>14</v>
          </cell>
          <cell r="N132" t="str">
            <v/>
          </cell>
          <cell r="O132" t="str">
            <v/>
          </cell>
          <cell r="Q132" t="str">
            <v/>
          </cell>
          <cell r="R132">
            <v>14</v>
          </cell>
          <cell r="S132" t="str">
            <v/>
          </cell>
          <cell r="T132" t="str">
            <v/>
          </cell>
          <cell r="V132" t="str">
            <v/>
          </cell>
          <cell r="W132">
            <v>14</v>
          </cell>
          <cell r="X132" t="str">
            <v/>
          </cell>
          <cell r="Y132" t="str">
            <v/>
          </cell>
          <cell r="AA132" t="str">
            <v/>
          </cell>
          <cell r="AB132">
            <v>14</v>
          </cell>
          <cell r="AC132" t="str">
            <v/>
          </cell>
          <cell r="AD132" t="str">
            <v/>
          </cell>
        </row>
        <row r="133">
          <cell r="B133" t="str">
            <v/>
          </cell>
          <cell r="C133">
            <v>15</v>
          </cell>
          <cell r="D133" t="str">
            <v/>
          </cell>
          <cell r="E133" t="str">
            <v/>
          </cell>
          <cell r="G133" t="str">
            <v/>
          </cell>
          <cell r="H133">
            <v>15</v>
          </cell>
          <cell r="I133" t="str">
            <v/>
          </cell>
          <cell r="J133" t="str">
            <v/>
          </cell>
          <cell r="L133" t="str">
            <v/>
          </cell>
          <cell r="M133">
            <v>15</v>
          </cell>
          <cell r="N133" t="str">
            <v/>
          </cell>
          <cell r="O133" t="str">
            <v/>
          </cell>
          <cell r="Q133" t="str">
            <v/>
          </cell>
          <cell r="R133">
            <v>15</v>
          </cell>
          <cell r="S133" t="str">
            <v/>
          </cell>
          <cell r="T133" t="str">
            <v/>
          </cell>
          <cell r="V133" t="str">
            <v/>
          </cell>
          <cell r="W133">
            <v>15</v>
          </cell>
          <cell r="X133" t="str">
            <v/>
          </cell>
          <cell r="Y133" t="str">
            <v/>
          </cell>
          <cell r="AA133" t="str">
            <v/>
          </cell>
          <cell r="AB133">
            <v>15</v>
          </cell>
          <cell r="AC133" t="str">
            <v/>
          </cell>
          <cell r="AD133" t="str">
            <v/>
          </cell>
        </row>
        <row r="134">
          <cell r="B134" t="str">
            <v/>
          </cell>
          <cell r="C134">
            <v>16</v>
          </cell>
          <cell r="D134" t="str">
            <v/>
          </cell>
          <cell r="E134" t="str">
            <v/>
          </cell>
          <cell r="G134" t="str">
            <v/>
          </cell>
          <cell r="H134">
            <v>16</v>
          </cell>
          <cell r="I134" t="str">
            <v/>
          </cell>
          <cell r="J134" t="str">
            <v/>
          </cell>
          <cell r="L134" t="str">
            <v/>
          </cell>
          <cell r="M134">
            <v>16</v>
          </cell>
          <cell r="N134" t="str">
            <v/>
          </cell>
          <cell r="O134" t="str">
            <v/>
          </cell>
          <cell r="Q134" t="str">
            <v/>
          </cell>
          <cell r="R134">
            <v>16</v>
          </cell>
          <cell r="S134" t="str">
            <v/>
          </cell>
          <cell r="T134" t="str">
            <v/>
          </cell>
          <cell r="V134" t="str">
            <v/>
          </cell>
          <cell r="W134">
            <v>16</v>
          </cell>
          <cell r="X134" t="str">
            <v/>
          </cell>
          <cell r="Y134" t="str">
            <v/>
          </cell>
          <cell r="AA134" t="str">
            <v/>
          </cell>
          <cell r="AB134">
            <v>16</v>
          </cell>
          <cell r="AC134" t="str">
            <v/>
          </cell>
          <cell r="AD134" t="str">
            <v/>
          </cell>
        </row>
        <row r="135">
          <cell r="B135" t="str">
            <v/>
          </cell>
          <cell r="C135">
            <v>17</v>
          </cell>
          <cell r="D135" t="str">
            <v/>
          </cell>
          <cell r="E135" t="str">
            <v/>
          </cell>
          <cell r="G135" t="str">
            <v/>
          </cell>
          <cell r="H135">
            <v>17</v>
          </cell>
          <cell r="I135" t="str">
            <v/>
          </cell>
          <cell r="J135" t="str">
            <v/>
          </cell>
          <cell r="L135" t="str">
            <v/>
          </cell>
          <cell r="M135">
            <v>17</v>
          </cell>
          <cell r="N135" t="str">
            <v/>
          </cell>
          <cell r="O135" t="str">
            <v/>
          </cell>
          <cell r="Q135" t="str">
            <v/>
          </cell>
          <cell r="R135">
            <v>17</v>
          </cell>
          <cell r="S135" t="str">
            <v/>
          </cell>
          <cell r="T135" t="str">
            <v/>
          </cell>
          <cell r="V135" t="str">
            <v/>
          </cell>
          <cell r="W135">
            <v>17</v>
          </cell>
          <cell r="X135" t="str">
            <v/>
          </cell>
          <cell r="Y135" t="str">
            <v/>
          </cell>
          <cell r="AA135" t="str">
            <v/>
          </cell>
          <cell r="AB135">
            <v>17</v>
          </cell>
          <cell r="AC135" t="str">
            <v/>
          </cell>
          <cell r="AD135" t="str">
            <v/>
          </cell>
        </row>
        <row r="136">
          <cell r="B136" t="str">
            <v/>
          </cell>
          <cell r="C136">
            <v>18</v>
          </cell>
          <cell r="D136" t="str">
            <v/>
          </cell>
          <cell r="E136" t="str">
            <v/>
          </cell>
          <cell r="G136" t="str">
            <v/>
          </cell>
          <cell r="H136">
            <v>18</v>
          </cell>
          <cell r="I136" t="str">
            <v/>
          </cell>
          <cell r="J136" t="str">
            <v/>
          </cell>
          <cell r="L136" t="str">
            <v/>
          </cell>
          <cell r="M136">
            <v>18</v>
          </cell>
          <cell r="N136" t="str">
            <v/>
          </cell>
          <cell r="O136" t="str">
            <v/>
          </cell>
          <cell r="Q136" t="str">
            <v/>
          </cell>
          <cell r="R136">
            <v>18</v>
          </cell>
          <cell r="S136" t="str">
            <v/>
          </cell>
          <cell r="T136" t="str">
            <v/>
          </cell>
          <cell r="V136" t="str">
            <v/>
          </cell>
          <cell r="W136">
            <v>18</v>
          </cell>
          <cell r="X136" t="str">
            <v/>
          </cell>
          <cell r="Y136" t="str">
            <v/>
          </cell>
          <cell r="AA136" t="str">
            <v/>
          </cell>
          <cell r="AB136">
            <v>18</v>
          </cell>
          <cell r="AC136" t="str">
            <v/>
          </cell>
          <cell r="AD136" t="str">
            <v/>
          </cell>
        </row>
        <row r="137">
          <cell r="B137" t="str">
            <v/>
          </cell>
          <cell r="C137">
            <v>19</v>
          </cell>
          <cell r="D137" t="str">
            <v/>
          </cell>
          <cell r="E137" t="str">
            <v/>
          </cell>
          <cell r="G137" t="str">
            <v/>
          </cell>
          <cell r="H137">
            <v>19</v>
          </cell>
          <cell r="I137" t="str">
            <v/>
          </cell>
          <cell r="J137" t="str">
            <v/>
          </cell>
          <cell r="L137" t="str">
            <v/>
          </cell>
          <cell r="M137">
            <v>19</v>
          </cell>
          <cell r="N137" t="str">
            <v/>
          </cell>
          <cell r="O137" t="str">
            <v/>
          </cell>
          <cell r="Q137" t="str">
            <v/>
          </cell>
          <cell r="R137">
            <v>19</v>
          </cell>
          <cell r="S137" t="str">
            <v/>
          </cell>
          <cell r="T137" t="str">
            <v/>
          </cell>
          <cell r="V137" t="str">
            <v/>
          </cell>
          <cell r="W137">
            <v>19</v>
          </cell>
          <cell r="X137" t="str">
            <v/>
          </cell>
          <cell r="Y137" t="str">
            <v/>
          </cell>
          <cell r="AA137" t="str">
            <v/>
          </cell>
          <cell r="AB137">
            <v>19</v>
          </cell>
          <cell r="AC137" t="str">
            <v/>
          </cell>
          <cell r="AD137" t="str">
            <v/>
          </cell>
        </row>
        <row r="138">
          <cell r="B138" t="str">
            <v/>
          </cell>
          <cell r="C138">
            <v>20</v>
          </cell>
          <cell r="D138" t="str">
            <v/>
          </cell>
          <cell r="E138" t="str">
            <v/>
          </cell>
          <cell r="G138" t="str">
            <v/>
          </cell>
          <cell r="H138">
            <v>20</v>
          </cell>
          <cell r="I138" t="str">
            <v/>
          </cell>
          <cell r="J138" t="str">
            <v/>
          </cell>
          <cell r="L138" t="str">
            <v/>
          </cell>
          <cell r="M138">
            <v>20</v>
          </cell>
          <cell r="N138" t="str">
            <v/>
          </cell>
          <cell r="O138" t="str">
            <v/>
          </cell>
          <cell r="Q138" t="str">
            <v/>
          </cell>
          <cell r="R138">
            <v>20</v>
          </cell>
          <cell r="S138" t="str">
            <v/>
          </cell>
          <cell r="T138" t="str">
            <v/>
          </cell>
          <cell r="V138" t="str">
            <v/>
          </cell>
          <cell r="W138">
            <v>20</v>
          </cell>
          <cell r="X138" t="str">
            <v/>
          </cell>
          <cell r="Y138" t="str">
            <v/>
          </cell>
          <cell r="AA138" t="str">
            <v/>
          </cell>
          <cell r="AB138">
            <v>20</v>
          </cell>
          <cell r="AC138" t="str">
            <v/>
          </cell>
          <cell r="AD138" t="str">
            <v/>
          </cell>
        </row>
        <row r="139">
          <cell r="B139" t="str">
            <v/>
          </cell>
          <cell r="C139">
            <v>21</v>
          </cell>
          <cell r="D139" t="str">
            <v/>
          </cell>
          <cell r="E139" t="str">
            <v/>
          </cell>
          <cell r="G139" t="str">
            <v/>
          </cell>
          <cell r="H139">
            <v>21</v>
          </cell>
          <cell r="I139" t="str">
            <v/>
          </cell>
          <cell r="J139" t="str">
            <v/>
          </cell>
          <cell r="L139" t="str">
            <v/>
          </cell>
          <cell r="M139">
            <v>21</v>
          </cell>
          <cell r="N139" t="str">
            <v/>
          </cell>
          <cell r="O139" t="str">
            <v/>
          </cell>
          <cell r="Q139" t="str">
            <v/>
          </cell>
          <cell r="R139">
            <v>21</v>
          </cell>
          <cell r="S139" t="str">
            <v/>
          </cell>
          <cell r="T139" t="str">
            <v/>
          </cell>
          <cell r="V139" t="str">
            <v/>
          </cell>
          <cell r="W139">
            <v>21</v>
          </cell>
          <cell r="X139" t="str">
            <v/>
          </cell>
          <cell r="Y139" t="str">
            <v/>
          </cell>
          <cell r="AA139" t="str">
            <v/>
          </cell>
          <cell r="AB139">
            <v>21</v>
          </cell>
          <cell r="AC139" t="str">
            <v/>
          </cell>
          <cell r="AD139" t="str">
            <v/>
          </cell>
        </row>
        <row r="140">
          <cell r="B140" t="str">
            <v/>
          </cell>
          <cell r="C140">
            <v>22</v>
          </cell>
          <cell r="D140" t="str">
            <v/>
          </cell>
          <cell r="E140" t="str">
            <v/>
          </cell>
          <cell r="G140" t="str">
            <v/>
          </cell>
          <cell r="H140">
            <v>22</v>
          </cell>
          <cell r="I140" t="str">
            <v/>
          </cell>
          <cell r="J140" t="str">
            <v/>
          </cell>
          <cell r="L140" t="str">
            <v/>
          </cell>
          <cell r="M140">
            <v>22</v>
          </cell>
          <cell r="N140" t="str">
            <v/>
          </cell>
          <cell r="O140" t="str">
            <v/>
          </cell>
          <cell r="Q140" t="str">
            <v/>
          </cell>
          <cell r="R140">
            <v>22</v>
          </cell>
          <cell r="S140" t="str">
            <v/>
          </cell>
          <cell r="T140" t="str">
            <v/>
          </cell>
          <cell r="V140" t="str">
            <v/>
          </cell>
          <cell r="W140">
            <v>22</v>
          </cell>
          <cell r="X140" t="str">
            <v/>
          </cell>
          <cell r="Y140" t="str">
            <v/>
          </cell>
          <cell r="AA140" t="str">
            <v/>
          </cell>
          <cell r="AB140">
            <v>22</v>
          </cell>
          <cell r="AC140" t="str">
            <v/>
          </cell>
          <cell r="AD140" t="str">
            <v/>
          </cell>
        </row>
        <row r="141">
          <cell r="B141" t="str">
            <v/>
          </cell>
          <cell r="C141">
            <v>23</v>
          </cell>
          <cell r="D141" t="str">
            <v/>
          </cell>
          <cell r="E141" t="str">
            <v/>
          </cell>
          <cell r="G141" t="str">
            <v/>
          </cell>
          <cell r="H141">
            <v>23</v>
          </cell>
          <cell r="I141" t="str">
            <v/>
          </cell>
          <cell r="J141" t="str">
            <v/>
          </cell>
          <cell r="L141" t="str">
            <v/>
          </cell>
          <cell r="M141">
            <v>23</v>
          </cell>
          <cell r="N141" t="str">
            <v/>
          </cell>
          <cell r="O141" t="str">
            <v/>
          </cell>
          <cell r="Q141" t="str">
            <v/>
          </cell>
          <cell r="R141">
            <v>23</v>
          </cell>
          <cell r="S141" t="str">
            <v/>
          </cell>
          <cell r="T141" t="str">
            <v/>
          </cell>
          <cell r="V141" t="str">
            <v/>
          </cell>
          <cell r="W141">
            <v>23</v>
          </cell>
          <cell r="X141" t="str">
            <v/>
          </cell>
          <cell r="Y141" t="str">
            <v/>
          </cell>
          <cell r="AA141" t="str">
            <v/>
          </cell>
          <cell r="AB141">
            <v>23</v>
          </cell>
          <cell r="AC141" t="str">
            <v/>
          </cell>
          <cell r="AD141" t="str">
            <v/>
          </cell>
        </row>
        <row r="142">
          <cell r="B142" t="str">
            <v/>
          </cell>
          <cell r="C142">
            <v>24</v>
          </cell>
          <cell r="D142" t="str">
            <v/>
          </cell>
          <cell r="E142" t="str">
            <v/>
          </cell>
          <cell r="G142" t="str">
            <v/>
          </cell>
          <cell r="H142">
            <v>24</v>
          </cell>
          <cell r="I142" t="str">
            <v/>
          </cell>
          <cell r="J142" t="str">
            <v/>
          </cell>
          <cell r="L142" t="str">
            <v/>
          </cell>
          <cell r="M142">
            <v>24</v>
          </cell>
          <cell r="N142" t="str">
            <v/>
          </cell>
          <cell r="O142" t="str">
            <v/>
          </cell>
          <cell r="Q142" t="str">
            <v/>
          </cell>
          <cell r="R142">
            <v>24</v>
          </cell>
          <cell r="S142" t="str">
            <v/>
          </cell>
          <cell r="T142" t="str">
            <v/>
          </cell>
          <cell r="V142" t="str">
            <v/>
          </cell>
          <cell r="W142">
            <v>24</v>
          </cell>
          <cell r="X142" t="str">
            <v/>
          </cell>
          <cell r="Y142" t="str">
            <v/>
          </cell>
          <cell r="AA142" t="str">
            <v/>
          </cell>
          <cell r="AB142">
            <v>24</v>
          </cell>
          <cell r="AC142" t="str">
            <v/>
          </cell>
          <cell r="AD142" t="str">
            <v/>
          </cell>
        </row>
        <row r="143">
          <cell r="B143" t="str">
            <v/>
          </cell>
          <cell r="C143">
            <v>25</v>
          </cell>
          <cell r="D143" t="str">
            <v/>
          </cell>
          <cell r="E143" t="str">
            <v/>
          </cell>
          <cell r="G143" t="str">
            <v/>
          </cell>
          <cell r="H143">
            <v>25</v>
          </cell>
          <cell r="I143" t="str">
            <v/>
          </cell>
          <cell r="J143" t="str">
            <v/>
          </cell>
          <cell r="L143" t="str">
            <v/>
          </cell>
          <cell r="M143">
            <v>25</v>
          </cell>
          <cell r="N143" t="str">
            <v/>
          </cell>
          <cell r="O143" t="str">
            <v/>
          </cell>
          <cell r="Q143" t="str">
            <v/>
          </cell>
          <cell r="R143">
            <v>25</v>
          </cell>
          <cell r="S143" t="str">
            <v/>
          </cell>
          <cell r="T143" t="str">
            <v/>
          </cell>
          <cell r="V143" t="str">
            <v/>
          </cell>
          <cell r="W143">
            <v>25</v>
          </cell>
          <cell r="X143" t="str">
            <v/>
          </cell>
          <cell r="Y143" t="str">
            <v/>
          </cell>
          <cell r="AA143" t="str">
            <v/>
          </cell>
          <cell r="AB143">
            <v>25</v>
          </cell>
          <cell r="AC143" t="str">
            <v/>
          </cell>
          <cell r="AD143" t="str">
            <v/>
          </cell>
        </row>
        <row r="144">
          <cell r="B144" t="str">
            <v/>
          </cell>
          <cell r="C144">
            <v>26</v>
          </cell>
          <cell r="D144" t="str">
            <v/>
          </cell>
          <cell r="E144" t="str">
            <v/>
          </cell>
          <cell r="G144" t="str">
            <v/>
          </cell>
          <cell r="H144">
            <v>26</v>
          </cell>
          <cell r="I144" t="str">
            <v/>
          </cell>
          <cell r="J144" t="str">
            <v/>
          </cell>
          <cell r="L144" t="str">
            <v/>
          </cell>
          <cell r="M144">
            <v>26</v>
          </cell>
          <cell r="N144" t="str">
            <v/>
          </cell>
          <cell r="O144" t="str">
            <v/>
          </cell>
          <cell r="Q144" t="str">
            <v/>
          </cell>
          <cell r="R144">
            <v>26</v>
          </cell>
          <cell r="S144" t="str">
            <v/>
          </cell>
          <cell r="T144" t="str">
            <v/>
          </cell>
          <cell r="V144" t="str">
            <v/>
          </cell>
          <cell r="W144">
            <v>26</v>
          </cell>
          <cell r="X144" t="str">
            <v/>
          </cell>
          <cell r="Y144" t="str">
            <v/>
          </cell>
          <cell r="AA144" t="str">
            <v/>
          </cell>
          <cell r="AB144">
            <v>26</v>
          </cell>
          <cell r="AC144" t="str">
            <v/>
          </cell>
          <cell r="AD144" t="str">
            <v/>
          </cell>
        </row>
        <row r="145">
          <cell r="B145" t="str">
            <v/>
          </cell>
          <cell r="C145">
            <v>27</v>
          </cell>
          <cell r="D145" t="str">
            <v/>
          </cell>
          <cell r="E145" t="str">
            <v/>
          </cell>
          <cell r="G145" t="str">
            <v/>
          </cell>
          <cell r="H145">
            <v>27</v>
          </cell>
          <cell r="I145" t="str">
            <v/>
          </cell>
          <cell r="J145" t="str">
            <v/>
          </cell>
          <cell r="L145" t="str">
            <v/>
          </cell>
          <cell r="M145">
            <v>27</v>
          </cell>
          <cell r="N145" t="str">
            <v/>
          </cell>
          <cell r="O145" t="str">
            <v/>
          </cell>
          <cell r="Q145" t="str">
            <v/>
          </cell>
          <cell r="R145">
            <v>27</v>
          </cell>
          <cell r="S145" t="str">
            <v/>
          </cell>
          <cell r="T145" t="str">
            <v/>
          </cell>
          <cell r="V145" t="str">
            <v/>
          </cell>
          <cell r="W145">
            <v>27</v>
          </cell>
          <cell r="X145" t="str">
            <v/>
          </cell>
          <cell r="Y145" t="str">
            <v/>
          </cell>
          <cell r="AA145" t="str">
            <v/>
          </cell>
          <cell r="AB145">
            <v>27</v>
          </cell>
          <cell r="AC145" t="str">
            <v/>
          </cell>
          <cell r="AD145" t="str">
            <v/>
          </cell>
        </row>
        <row r="146">
          <cell r="B146" t="str">
            <v/>
          </cell>
          <cell r="C146">
            <v>28</v>
          </cell>
          <cell r="D146" t="str">
            <v/>
          </cell>
          <cell r="E146" t="str">
            <v/>
          </cell>
          <cell r="G146" t="str">
            <v/>
          </cell>
          <cell r="H146">
            <v>28</v>
          </cell>
          <cell r="I146" t="str">
            <v/>
          </cell>
          <cell r="J146" t="str">
            <v/>
          </cell>
          <cell r="L146" t="str">
            <v/>
          </cell>
          <cell r="M146">
            <v>28</v>
          </cell>
          <cell r="N146" t="str">
            <v/>
          </cell>
          <cell r="O146" t="str">
            <v/>
          </cell>
          <cell r="Q146" t="str">
            <v/>
          </cell>
          <cell r="R146">
            <v>28</v>
          </cell>
          <cell r="S146" t="str">
            <v/>
          </cell>
          <cell r="T146" t="str">
            <v/>
          </cell>
          <cell r="V146" t="str">
            <v/>
          </cell>
          <cell r="W146">
            <v>28</v>
          </cell>
          <cell r="X146" t="str">
            <v/>
          </cell>
          <cell r="Y146" t="str">
            <v/>
          </cell>
          <cell r="AA146" t="str">
            <v/>
          </cell>
          <cell r="AB146">
            <v>28</v>
          </cell>
          <cell r="AC146" t="str">
            <v/>
          </cell>
          <cell r="AD146" t="str">
            <v/>
          </cell>
        </row>
        <row r="147">
          <cell r="B147" t="str">
            <v/>
          </cell>
          <cell r="C147">
            <v>29</v>
          </cell>
          <cell r="D147" t="str">
            <v/>
          </cell>
          <cell r="E147" t="str">
            <v/>
          </cell>
          <cell r="G147" t="str">
            <v/>
          </cell>
          <cell r="H147">
            <v>29</v>
          </cell>
          <cell r="I147" t="str">
            <v/>
          </cell>
          <cell r="J147" t="str">
            <v/>
          </cell>
          <cell r="L147" t="str">
            <v/>
          </cell>
          <cell r="M147">
            <v>29</v>
          </cell>
          <cell r="N147" t="str">
            <v/>
          </cell>
          <cell r="O147" t="str">
            <v/>
          </cell>
          <cell r="Q147" t="str">
            <v/>
          </cell>
          <cell r="R147">
            <v>29</v>
          </cell>
          <cell r="S147" t="str">
            <v/>
          </cell>
          <cell r="T147" t="str">
            <v/>
          </cell>
          <cell r="V147" t="str">
            <v/>
          </cell>
          <cell r="W147">
            <v>29</v>
          </cell>
          <cell r="X147" t="str">
            <v/>
          </cell>
          <cell r="Y147" t="str">
            <v/>
          </cell>
          <cell r="AA147" t="str">
            <v/>
          </cell>
          <cell r="AB147">
            <v>29</v>
          </cell>
          <cell r="AC147" t="str">
            <v/>
          </cell>
          <cell r="AD147" t="str">
            <v/>
          </cell>
        </row>
        <row r="148">
          <cell r="B148" t="str">
            <v/>
          </cell>
          <cell r="C148">
            <v>30</v>
          </cell>
          <cell r="D148" t="str">
            <v/>
          </cell>
          <cell r="E148" t="str">
            <v/>
          </cell>
          <cell r="G148" t="str">
            <v/>
          </cell>
          <cell r="H148">
            <v>30</v>
          </cell>
          <cell r="I148" t="str">
            <v/>
          </cell>
          <cell r="J148" t="str">
            <v/>
          </cell>
          <cell r="L148" t="str">
            <v/>
          </cell>
          <cell r="M148">
            <v>30</v>
          </cell>
          <cell r="N148" t="str">
            <v/>
          </cell>
          <cell r="O148" t="str">
            <v/>
          </cell>
          <cell r="Q148" t="str">
            <v/>
          </cell>
          <cell r="R148">
            <v>30</v>
          </cell>
          <cell r="S148" t="str">
            <v/>
          </cell>
          <cell r="T148" t="str">
            <v/>
          </cell>
          <cell r="V148" t="str">
            <v/>
          </cell>
          <cell r="W148">
            <v>30</v>
          </cell>
          <cell r="X148" t="str">
            <v/>
          </cell>
          <cell r="Y148" t="str">
            <v/>
          </cell>
          <cell r="AA148" t="str">
            <v/>
          </cell>
          <cell r="AB148">
            <v>30</v>
          </cell>
          <cell r="AC148" t="str">
            <v/>
          </cell>
          <cell r="AD148" t="str">
            <v/>
          </cell>
        </row>
        <row r="149">
          <cell r="B149" t="str">
            <v/>
          </cell>
          <cell r="C149">
            <v>31</v>
          </cell>
          <cell r="D149" t="str">
            <v/>
          </cell>
          <cell r="E149" t="str">
            <v/>
          </cell>
          <cell r="G149" t="str">
            <v/>
          </cell>
          <cell r="H149">
            <v>31</v>
          </cell>
          <cell r="I149" t="str">
            <v/>
          </cell>
          <cell r="J149" t="str">
            <v/>
          </cell>
          <cell r="L149" t="str">
            <v/>
          </cell>
          <cell r="M149">
            <v>31</v>
          </cell>
          <cell r="N149" t="str">
            <v/>
          </cell>
          <cell r="O149" t="str">
            <v/>
          </cell>
          <cell r="Q149" t="str">
            <v/>
          </cell>
          <cell r="R149">
            <v>31</v>
          </cell>
          <cell r="S149" t="str">
            <v/>
          </cell>
          <cell r="T149" t="str">
            <v/>
          </cell>
          <cell r="V149" t="str">
            <v/>
          </cell>
          <cell r="W149">
            <v>31</v>
          </cell>
          <cell r="X149" t="str">
            <v/>
          </cell>
          <cell r="Y149" t="str">
            <v/>
          </cell>
          <cell r="AA149" t="str">
            <v/>
          </cell>
          <cell r="AB149">
            <v>31</v>
          </cell>
          <cell r="AC149" t="str">
            <v/>
          </cell>
          <cell r="AD149" t="str">
            <v/>
          </cell>
        </row>
        <row r="150">
          <cell r="B150" t="str">
            <v/>
          </cell>
          <cell r="C150">
            <v>32</v>
          </cell>
          <cell r="D150" t="str">
            <v/>
          </cell>
          <cell r="E150" t="str">
            <v/>
          </cell>
          <cell r="G150" t="str">
            <v/>
          </cell>
          <cell r="H150">
            <v>32</v>
          </cell>
          <cell r="I150" t="str">
            <v/>
          </cell>
          <cell r="J150" t="str">
            <v/>
          </cell>
          <cell r="L150" t="str">
            <v/>
          </cell>
          <cell r="M150">
            <v>32</v>
          </cell>
          <cell r="N150" t="str">
            <v/>
          </cell>
          <cell r="O150" t="str">
            <v/>
          </cell>
          <cell r="Q150" t="str">
            <v/>
          </cell>
          <cell r="R150">
            <v>32</v>
          </cell>
          <cell r="S150" t="str">
            <v/>
          </cell>
          <cell r="T150" t="str">
            <v/>
          </cell>
          <cell r="V150" t="str">
            <v/>
          </cell>
          <cell r="W150">
            <v>32</v>
          </cell>
          <cell r="X150" t="str">
            <v/>
          </cell>
          <cell r="Y150" t="str">
            <v/>
          </cell>
          <cell r="AA150" t="str">
            <v/>
          </cell>
          <cell r="AB150">
            <v>32</v>
          </cell>
          <cell r="AC150" t="str">
            <v/>
          </cell>
          <cell r="AD150" t="str">
            <v/>
          </cell>
        </row>
        <row r="151">
          <cell r="B151" t="str">
            <v/>
          </cell>
          <cell r="C151">
            <v>33</v>
          </cell>
          <cell r="D151" t="str">
            <v/>
          </cell>
          <cell r="E151" t="str">
            <v/>
          </cell>
          <cell r="G151" t="str">
            <v/>
          </cell>
          <cell r="H151">
            <v>33</v>
          </cell>
          <cell r="I151" t="str">
            <v/>
          </cell>
          <cell r="J151" t="str">
            <v/>
          </cell>
          <cell r="L151" t="str">
            <v/>
          </cell>
          <cell r="M151">
            <v>33</v>
          </cell>
          <cell r="N151" t="str">
            <v/>
          </cell>
          <cell r="O151" t="str">
            <v/>
          </cell>
          <cell r="Q151" t="str">
            <v/>
          </cell>
          <cell r="R151">
            <v>33</v>
          </cell>
          <cell r="S151" t="str">
            <v/>
          </cell>
          <cell r="T151" t="str">
            <v/>
          </cell>
          <cell r="V151" t="str">
            <v/>
          </cell>
          <cell r="W151">
            <v>33</v>
          </cell>
          <cell r="X151" t="str">
            <v/>
          </cell>
          <cell r="Y151" t="str">
            <v/>
          </cell>
          <cell r="AA151" t="str">
            <v/>
          </cell>
          <cell r="AB151">
            <v>33</v>
          </cell>
          <cell r="AC151" t="str">
            <v/>
          </cell>
          <cell r="AD151" t="str">
            <v/>
          </cell>
        </row>
        <row r="152">
          <cell r="B152" t="str">
            <v/>
          </cell>
          <cell r="C152">
            <v>34</v>
          </cell>
          <cell r="D152" t="str">
            <v/>
          </cell>
          <cell r="E152" t="str">
            <v/>
          </cell>
          <cell r="G152" t="str">
            <v/>
          </cell>
          <cell r="H152">
            <v>34</v>
          </cell>
          <cell r="I152" t="str">
            <v/>
          </cell>
          <cell r="J152" t="str">
            <v/>
          </cell>
          <cell r="L152" t="str">
            <v/>
          </cell>
          <cell r="M152">
            <v>34</v>
          </cell>
          <cell r="N152" t="str">
            <v/>
          </cell>
          <cell r="O152" t="str">
            <v/>
          </cell>
          <cell r="Q152" t="str">
            <v/>
          </cell>
          <cell r="R152">
            <v>34</v>
          </cell>
          <cell r="S152" t="str">
            <v/>
          </cell>
          <cell r="T152" t="str">
            <v/>
          </cell>
          <cell r="V152" t="str">
            <v/>
          </cell>
          <cell r="W152">
            <v>34</v>
          </cell>
          <cell r="X152" t="str">
            <v/>
          </cell>
          <cell r="Y152" t="str">
            <v/>
          </cell>
          <cell r="AA152" t="str">
            <v/>
          </cell>
          <cell r="AB152">
            <v>34</v>
          </cell>
          <cell r="AC152" t="str">
            <v/>
          </cell>
          <cell r="AD152" t="str">
            <v/>
          </cell>
        </row>
        <row r="153">
          <cell r="B153" t="str">
            <v/>
          </cell>
          <cell r="C153">
            <v>35</v>
          </cell>
          <cell r="D153" t="str">
            <v/>
          </cell>
          <cell r="E153" t="str">
            <v/>
          </cell>
          <cell r="G153" t="str">
            <v/>
          </cell>
          <cell r="H153">
            <v>35</v>
          </cell>
          <cell r="I153" t="str">
            <v/>
          </cell>
          <cell r="J153" t="str">
            <v/>
          </cell>
          <cell r="L153" t="str">
            <v/>
          </cell>
          <cell r="M153">
            <v>35</v>
          </cell>
          <cell r="N153" t="str">
            <v/>
          </cell>
          <cell r="O153" t="str">
            <v/>
          </cell>
          <cell r="Q153" t="str">
            <v/>
          </cell>
          <cell r="R153">
            <v>35</v>
          </cell>
          <cell r="S153" t="str">
            <v/>
          </cell>
          <cell r="T153" t="str">
            <v/>
          </cell>
          <cell r="V153" t="str">
            <v/>
          </cell>
          <cell r="W153">
            <v>35</v>
          </cell>
          <cell r="X153" t="str">
            <v/>
          </cell>
          <cell r="Y153" t="str">
            <v/>
          </cell>
          <cell r="AA153" t="str">
            <v/>
          </cell>
          <cell r="AB153">
            <v>35</v>
          </cell>
          <cell r="AC153" t="str">
            <v/>
          </cell>
          <cell r="AD153" t="str">
            <v/>
          </cell>
        </row>
        <row r="154">
          <cell r="B154" t="str">
            <v/>
          </cell>
          <cell r="C154">
            <v>36</v>
          </cell>
          <cell r="D154" t="str">
            <v/>
          </cell>
          <cell r="E154" t="str">
            <v/>
          </cell>
          <cell r="G154" t="str">
            <v/>
          </cell>
          <cell r="H154">
            <v>36</v>
          </cell>
          <cell r="I154" t="str">
            <v/>
          </cell>
          <cell r="J154" t="str">
            <v/>
          </cell>
          <cell r="L154" t="str">
            <v/>
          </cell>
          <cell r="M154">
            <v>36</v>
          </cell>
          <cell r="N154" t="str">
            <v/>
          </cell>
          <cell r="O154" t="str">
            <v/>
          </cell>
          <cell r="Q154" t="str">
            <v/>
          </cell>
          <cell r="R154">
            <v>36</v>
          </cell>
          <cell r="S154" t="str">
            <v/>
          </cell>
          <cell r="T154" t="str">
            <v/>
          </cell>
          <cell r="V154" t="str">
            <v/>
          </cell>
          <cell r="W154">
            <v>36</v>
          </cell>
          <cell r="X154" t="str">
            <v/>
          </cell>
          <cell r="Y154" t="str">
            <v/>
          </cell>
          <cell r="AA154" t="str">
            <v/>
          </cell>
          <cell r="AB154">
            <v>36</v>
          </cell>
          <cell r="AC154" t="str">
            <v/>
          </cell>
          <cell r="AD154" t="str">
            <v/>
          </cell>
        </row>
        <row r="155">
          <cell r="B155" t="str">
            <v/>
          </cell>
          <cell r="C155">
            <v>37</v>
          </cell>
          <cell r="D155" t="str">
            <v/>
          </cell>
          <cell r="E155" t="str">
            <v/>
          </cell>
          <cell r="G155" t="str">
            <v/>
          </cell>
          <cell r="H155">
            <v>37</v>
          </cell>
          <cell r="I155" t="str">
            <v/>
          </cell>
          <cell r="J155" t="str">
            <v/>
          </cell>
          <cell r="L155" t="str">
            <v/>
          </cell>
          <cell r="M155">
            <v>37</v>
          </cell>
          <cell r="N155" t="str">
            <v/>
          </cell>
          <cell r="O155" t="str">
            <v/>
          </cell>
          <cell r="Q155" t="str">
            <v/>
          </cell>
          <cell r="R155">
            <v>37</v>
          </cell>
          <cell r="S155" t="str">
            <v/>
          </cell>
          <cell r="T155" t="str">
            <v/>
          </cell>
          <cell r="V155" t="str">
            <v/>
          </cell>
          <cell r="W155">
            <v>37</v>
          </cell>
          <cell r="X155" t="str">
            <v/>
          </cell>
          <cell r="Y155" t="str">
            <v/>
          </cell>
          <cell r="AA155" t="str">
            <v/>
          </cell>
          <cell r="AB155">
            <v>37</v>
          </cell>
          <cell r="AC155" t="str">
            <v/>
          </cell>
          <cell r="AD155" t="str">
            <v/>
          </cell>
        </row>
        <row r="156">
          <cell r="B156" t="str">
            <v/>
          </cell>
          <cell r="C156">
            <v>38</v>
          </cell>
          <cell r="D156" t="str">
            <v/>
          </cell>
          <cell r="E156" t="str">
            <v/>
          </cell>
          <cell r="G156" t="str">
            <v/>
          </cell>
          <cell r="H156">
            <v>38</v>
          </cell>
          <cell r="I156" t="str">
            <v/>
          </cell>
          <cell r="J156" t="str">
            <v/>
          </cell>
          <cell r="L156" t="str">
            <v/>
          </cell>
          <cell r="M156">
            <v>38</v>
          </cell>
          <cell r="N156" t="str">
            <v/>
          </cell>
          <cell r="O156" t="str">
            <v/>
          </cell>
          <cell r="Q156" t="str">
            <v/>
          </cell>
          <cell r="R156">
            <v>38</v>
          </cell>
          <cell r="S156" t="str">
            <v/>
          </cell>
          <cell r="T156" t="str">
            <v/>
          </cell>
          <cell r="V156" t="str">
            <v/>
          </cell>
          <cell r="W156">
            <v>38</v>
          </cell>
          <cell r="X156" t="str">
            <v/>
          </cell>
          <cell r="Y156" t="str">
            <v/>
          </cell>
          <cell r="AA156" t="str">
            <v/>
          </cell>
          <cell r="AB156">
            <v>38</v>
          </cell>
          <cell r="AC156" t="str">
            <v/>
          </cell>
          <cell r="AD156" t="str">
            <v/>
          </cell>
        </row>
        <row r="157">
          <cell r="B157" t="str">
            <v/>
          </cell>
          <cell r="C157">
            <v>39</v>
          </cell>
          <cell r="D157" t="str">
            <v/>
          </cell>
          <cell r="E157" t="str">
            <v/>
          </cell>
          <cell r="G157" t="str">
            <v/>
          </cell>
          <cell r="H157">
            <v>39</v>
          </cell>
          <cell r="I157" t="str">
            <v/>
          </cell>
          <cell r="J157" t="str">
            <v/>
          </cell>
          <cell r="L157" t="str">
            <v/>
          </cell>
          <cell r="M157">
            <v>39</v>
          </cell>
          <cell r="N157" t="str">
            <v/>
          </cell>
          <cell r="O157" t="str">
            <v/>
          </cell>
          <cell r="Q157" t="str">
            <v/>
          </cell>
          <cell r="R157">
            <v>39</v>
          </cell>
          <cell r="S157" t="str">
            <v/>
          </cell>
          <cell r="T157" t="str">
            <v/>
          </cell>
          <cell r="V157" t="str">
            <v/>
          </cell>
          <cell r="W157">
            <v>39</v>
          </cell>
          <cell r="X157" t="str">
            <v/>
          </cell>
          <cell r="Y157" t="str">
            <v/>
          </cell>
          <cell r="AA157" t="str">
            <v/>
          </cell>
          <cell r="AB157">
            <v>39</v>
          </cell>
          <cell r="AC157" t="str">
            <v/>
          </cell>
          <cell r="AD157" t="str">
            <v/>
          </cell>
        </row>
        <row r="158">
          <cell r="B158" t="str">
            <v/>
          </cell>
          <cell r="C158">
            <v>40</v>
          </cell>
          <cell r="D158" t="str">
            <v/>
          </cell>
          <cell r="E158" t="str">
            <v/>
          </cell>
          <cell r="G158" t="str">
            <v/>
          </cell>
          <cell r="H158">
            <v>40</v>
          </cell>
          <cell r="I158" t="str">
            <v/>
          </cell>
          <cell r="J158" t="str">
            <v/>
          </cell>
          <cell r="L158" t="str">
            <v/>
          </cell>
          <cell r="M158">
            <v>40</v>
          </cell>
          <cell r="N158" t="str">
            <v/>
          </cell>
          <cell r="O158" t="str">
            <v/>
          </cell>
          <cell r="Q158" t="str">
            <v/>
          </cell>
          <cell r="R158">
            <v>40</v>
          </cell>
          <cell r="S158" t="str">
            <v/>
          </cell>
          <cell r="T158" t="str">
            <v/>
          </cell>
          <cell r="V158" t="str">
            <v/>
          </cell>
          <cell r="W158">
            <v>40</v>
          </cell>
          <cell r="X158" t="str">
            <v/>
          </cell>
          <cell r="Y158" t="str">
            <v/>
          </cell>
          <cell r="AA158" t="str">
            <v/>
          </cell>
          <cell r="AB158">
            <v>40</v>
          </cell>
          <cell r="AC158" t="str">
            <v/>
          </cell>
          <cell r="AD158" t="str">
            <v/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種登録"/>
      <sheetName val="区間データ入力"/>
      <sheetName val="データ処理"/>
      <sheetName val="登録名簿"/>
      <sheetName val="選手名簿"/>
      <sheetName val="記録一覧"/>
      <sheetName val="成績一覧"/>
      <sheetName val="1"/>
      <sheetName val="2"/>
      <sheetName val="3"/>
      <sheetName val="4"/>
      <sheetName val="5"/>
      <sheetName val="6"/>
    </sheetNames>
    <sheetDataSet>
      <sheetData sheetId="0">
        <row r="3">
          <cell r="D3" t="str">
            <v>第3回九州アルプス駅伝大会</v>
          </cell>
        </row>
        <row r="11">
          <cell r="B11">
            <v>1</v>
          </cell>
          <cell r="C11" t="str">
            <v>白丹小学校</v>
          </cell>
          <cell r="D11" t="str">
            <v>竹田市</v>
          </cell>
          <cell r="E11" t="str">
            <v>上野　輝紀</v>
          </cell>
          <cell r="K11">
            <v>1</v>
          </cell>
          <cell r="L11">
            <v>1.5</v>
          </cell>
          <cell r="M11" t="str">
            <v>1区</v>
          </cell>
          <cell r="T11">
            <v>1</v>
          </cell>
          <cell r="U11" t="str">
            <v>上野　優人</v>
          </cell>
          <cell r="V11" t="str">
            <v>足達　海南哉</v>
          </cell>
          <cell r="W11" t="str">
            <v>宮本　典</v>
          </cell>
          <cell r="X11" t="str">
            <v>佐藤　圭一郎</v>
          </cell>
          <cell r="Y11" t="str">
            <v>浅倉　愛</v>
          </cell>
          <cell r="AG11">
            <v>1</v>
          </cell>
          <cell r="AH11">
            <v>6</v>
          </cell>
          <cell r="AI11">
            <v>6</v>
          </cell>
          <cell r="AJ11">
            <v>6</v>
          </cell>
          <cell r="AK11">
            <v>5</v>
          </cell>
          <cell r="AL11">
            <v>4</v>
          </cell>
          <cell r="AT11">
            <v>1</v>
          </cell>
          <cell r="AU11">
            <v>1</v>
          </cell>
          <cell r="AV11">
            <v>2</v>
          </cell>
          <cell r="AW11">
            <v>3</v>
          </cell>
          <cell r="AX11">
            <v>5</v>
          </cell>
          <cell r="AY11">
            <v>4</v>
          </cell>
        </row>
        <row r="12">
          <cell r="B12">
            <v>2</v>
          </cell>
          <cell r="C12" t="str">
            <v>本城陸上クラブＡ</v>
          </cell>
          <cell r="D12" t="str">
            <v>北九州市</v>
          </cell>
          <cell r="E12" t="str">
            <v>中尾　孝昭</v>
          </cell>
          <cell r="K12">
            <v>2</v>
          </cell>
          <cell r="L12">
            <v>1.5</v>
          </cell>
          <cell r="M12" t="str">
            <v>2区</v>
          </cell>
          <cell r="T12">
            <v>2</v>
          </cell>
          <cell r="U12" t="str">
            <v>井元　葵音</v>
          </cell>
          <cell r="V12" t="str">
            <v>藤岡　加梨</v>
          </cell>
          <cell r="W12" t="str">
            <v>古川　春名</v>
          </cell>
          <cell r="X12" t="str">
            <v>橘　未也美</v>
          </cell>
          <cell r="Y12" t="str">
            <v>入江　南帆</v>
          </cell>
          <cell r="Z12" t="str">
            <v>関屋　萌花</v>
          </cell>
          <cell r="AA12" t="str">
            <v>香山　七海</v>
          </cell>
          <cell r="AB12" t="str">
            <v>神田　真央</v>
          </cell>
          <cell r="AG12">
            <v>2</v>
          </cell>
          <cell r="AH12">
            <v>6</v>
          </cell>
          <cell r="AI12">
            <v>5</v>
          </cell>
          <cell r="AJ12">
            <v>6</v>
          </cell>
          <cell r="AK12">
            <v>6</v>
          </cell>
          <cell r="AL12">
            <v>6</v>
          </cell>
          <cell r="AM12">
            <v>5</v>
          </cell>
          <cell r="AN12">
            <v>6</v>
          </cell>
          <cell r="AO12">
            <v>6</v>
          </cell>
          <cell r="AT12">
            <v>2</v>
          </cell>
          <cell r="AU12">
            <v>1</v>
          </cell>
          <cell r="AV12">
            <v>2</v>
          </cell>
          <cell r="AW12">
            <v>3</v>
          </cell>
          <cell r="AX12">
            <v>4</v>
          </cell>
          <cell r="AY12">
            <v>5</v>
          </cell>
          <cell r="AZ12">
            <v>6</v>
          </cell>
          <cell r="BA12">
            <v>7</v>
          </cell>
          <cell r="BB12">
            <v>8</v>
          </cell>
        </row>
        <row r="13">
          <cell r="B13">
            <v>3</v>
          </cell>
          <cell r="C13" t="str">
            <v>本城陸上クラブＢ</v>
          </cell>
          <cell r="D13" t="str">
            <v>北九州市</v>
          </cell>
          <cell r="E13" t="str">
            <v>中尾　孝昭</v>
          </cell>
          <cell r="K13">
            <v>3</v>
          </cell>
          <cell r="L13">
            <v>1.5</v>
          </cell>
          <cell r="M13" t="str">
            <v>3区</v>
          </cell>
          <cell r="T13">
            <v>3</v>
          </cell>
          <cell r="U13" t="str">
            <v>中尾　伽音</v>
          </cell>
          <cell r="V13" t="str">
            <v>吉田　純</v>
          </cell>
          <cell r="W13" t="str">
            <v>樫本　羽菜</v>
          </cell>
          <cell r="X13" t="str">
            <v>成松　菜央</v>
          </cell>
          <cell r="Y13" t="str">
            <v>中村　里桜</v>
          </cell>
          <cell r="Z13" t="str">
            <v>宇田　裕香</v>
          </cell>
          <cell r="AA13" t="str">
            <v>金原　瑠美</v>
          </cell>
          <cell r="AG13">
            <v>3</v>
          </cell>
          <cell r="AH13">
            <v>5</v>
          </cell>
          <cell r="AI13">
            <v>5</v>
          </cell>
          <cell r="AJ13">
            <v>5</v>
          </cell>
          <cell r="AK13">
            <v>6</v>
          </cell>
          <cell r="AL13">
            <v>6</v>
          </cell>
          <cell r="AM13">
            <v>6</v>
          </cell>
          <cell r="AN13">
            <v>5</v>
          </cell>
          <cell r="AT13">
            <v>3</v>
          </cell>
          <cell r="AU13">
            <v>1</v>
          </cell>
          <cell r="AV13">
            <v>2</v>
          </cell>
          <cell r="AW13">
            <v>3</v>
          </cell>
          <cell r="AX13">
            <v>4</v>
          </cell>
          <cell r="AY13">
            <v>5</v>
          </cell>
          <cell r="AZ13">
            <v>6</v>
          </cell>
          <cell r="BA13">
            <v>7</v>
          </cell>
        </row>
        <row r="14">
          <cell r="B14">
            <v>4</v>
          </cell>
          <cell r="C14" t="str">
            <v>本城陸上クラブＣ</v>
          </cell>
          <cell r="D14" t="str">
            <v>北九州市</v>
          </cell>
          <cell r="E14" t="str">
            <v>中尾　孝昭</v>
          </cell>
          <cell r="K14">
            <v>4</v>
          </cell>
          <cell r="L14">
            <v>1.5</v>
          </cell>
          <cell r="M14" t="str">
            <v>4区</v>
          </cell>
          <cell r="T14">
            <v>4</v>
          </cell>
          <cell r="U14" t="str">
            <v>渡辺　夏子</v>
          </cell>
          <cell r="V14" t="str">
            <v>吉田　陽</v>
          </cell>
          <cell r="W14" t="str">
            <v>入江　華帆</v>
          </cell>
          <cell r="X14" t="str">
            <v>大場　千遥</v>
          </cell>
          <cell r="Y14" t="str">
            <v>有田　陸人</v>
          </cell>
          <cell r="Z14" t="str">
            <v>吉村　吉平</v>
          </cell>
          <cell r="AA14" t="str">
            <v>竹川　りんご</v>
          </cell>
          <cell r="AG14">
            <v>4</v>
          </cell>
          <cell r="AH14">
            <v>5</v>
          </cell>
          <cell r="AI14">
            <v>5</v>
          </cell>
          <cell r="AJ14">
            <v>5</v>
          </cell>
          <cell r="AK14">
            <v>6</v>
          </cell>
          <cell r="AL14">
            <v>5</v>
          </cell>
          <cell r="AM14">
            <v>6</v>
          </cell>
          <cell r="AN14">
            <v>5</v>
          </cell>
          <cell r="AT14">
            <v>4</v>
          </cell>
          <cell r="AU14">
            <v>1</v>
          </cell>
          <cell r="AV14">
            <v>2</v>
          </cell>
          <cell r="AW14">
            <v>3</v>
          </cell>
          <cell r="AX14">
            <v>4</v>
          </cell>
          <cell r="AY14">
            <v>5</v>
          </cell>
          <cell r="AZ14">
            <v>6</v>
          </cell>
          <cell r="BA14">
            <v>7</v>
          </cell>
        </row>
        <row r="15">
          <cell r="B15">
            <v>5</v>
          </cell>
          <cell r="C15" t="str">
            <v>立石ランナーズＡ</v>
          </cell>
          <cell r="D15" t="str">
            <v>小郡市</v>
          </cell>
          <cell r="E15" t="str">
            <v>高山　圭一</v>
          </cell>
          <cell r="K15">
            <v>5</v>
          </cell>
          <cell r="L15">
            <v>1.5</v>
          </cell>
          <cell r="M15" t="str">
            <v>5区</v>
          </cell>
          <cell r="T15">
            <v>5</v>
          </cell>
          <cell r="U15" t="str">
            <v>大里　昌真</v>
          </cell>
          <cell r="V15" t="str">
            <v>中村　太輝</v>
          </cell>
          <cell r="W15" t="str">
            <v>姫野　稀央</v>
          </cell>
          <cell r="X15" t="str">
            <v>井上　太智</v>
          </cell>
          <cell r="Y15" t="str">
            <v>大屋　隆人</v>
          </cell>
          <cell r="Z15" t="str">
            <v>古閑丸　慎哉</v>
          </cell>
          <cell r="AA15" t="str">
            <v>川副　凌雅</v>
          </cell>
          <cell r="AG15">
            <v>5</v>
          </cell>
          <cell r="AH15">
            <v>5</v>
          </cell>
          <cell r="AI15">
            <v>6</v>
          </cell>
          <cell r="AJ15">
            <v>6</v>
          </cell>
          <cell r="AK15">
            <v>6</v>
          </cell>
          <cell r="AL15">
            <v>5</v>
          </cell>
          <cell r="AM15">
            <v>6</v>
          </cell>
          <cell r="AN15">
            <v>5</v>
          </cell>
          <cell r="AT15">
            <v>5</v>
          </cell>
          <cell r="AU15">
            <v>1</v>
          </cell>
          <cell r="AV15">
            <v>5</v>
          </cell>
          <cell r="AW15">
            <v>3</v>
          </cell>
          <cell r="AX15">
            <v>4</v>
          </cell>
          <cell r="AY15">
            <v>2</v>
          </cell>
          <cell r="AZ15">
            <v>6</v>
          </cell>
          <cell r="BA15">
            <v>7</v>
          </cell>
        </row>
        <row r="16">
          <cell r="B16">
            <v>6</v>
          </cell>
          <cell r="C16" t="str">
            <v>立石ランナーズＢ</v>
          </cell>
          <cell r="D16" t="str">
            <v>小郡市</v>
          </cell>
          <cell r="E16" t="str">
            <v>村上　憲太郎</v>
          </cell>
          <cell r="M16" t="str">
            <v>ゴール</v>
          </cell>
          <cell r="T16">
            <v>6</v>
          </cell>
          <cell r="U16" t="str">
            <v>早田　茉利哉</v>
          </cell>
          <cell r="V16" t="str">
            <v>川﨑　翔志</v>
          </cell>
          <cell r="W16" t="str">
            <v>宮崎　佐恵</v>
          </cell>
          <cell r="X16" t="str">
            <v>小川　美咲</v>
          </cell>
          <cell r="Y16" t="str">
            <v>成清　航</v>
          </cell>
          <cell r="Z16" t="str">
            <v>能間　勇介</v>
          </cell>
          <cell r="AA16" t="str">
            <v>立石　彪太郎</v>
          </cell>
          <cell r="AG16">
            <v>6</v>
          </cell>
          <cell r="AH16">
            <v>4</v>
          </cell>
          <cell r="AI16">
            <v>4</v>
          </cell>
          <cell r="AJ16">
            <v>6</v>
          </cell>
          <cell r="AK16">
            <v>4</v>
          </cell>
          <cell r="AL16">
            <v>4</v>
          </cell>
          <cell r="AM16">
            <v>5</v>
          </cell>
          <cell r="AN16">
            <v>6</v>
          </cell>
          <cell r="AT16">
            <v>6</v>
          </cell>
          <cell r="AU16">
            <v>1</v>
          </cell>
          <cell r="AV16">
            <v>2</v>
          </cell>
          <cell r="AW16">
            <v>3</v>
          </cell>
          <cell r="AX16">
            <v>4</v>
          </cell>
          <cell r="AY16">
            <v>5</v>
          </cell>
          <cell r="AZ16">
            <v>6</v>
          </cell>
          <cell r="BA16">
            <v>7</v>
          </cell>
        </row>
        <row r="17">
          <cell r="B17">
            <v>7</v>
          </cell>
          <cell r="C17" t="str">
            <v>立石ランナーズＣ</v>
          </cell>
          <cell r="D17" t="str">
            <v>小郡市</v>
          </cell>
          <cell r="E17" t="str">
            <v>姫野　宗也</v>
          </cell>
          <cell r="T17">
            <v>7</v>
          </cell>
          <cell r="U17" t="str">
            <v>古閑丸　凌真</v>
          </cell>
          <cell r="V17" t="str">
            <v>吉田　賢亮</v>
          </cell>
          <cell r="W17" t="str">
            <v>立石　琥治郎</v>
          </cell>
          <cell r="X17" t="str">
            <v>塩田　蒼天</v>
          </cell>
          <cell r="Y17" t="str">
            <v>伊藤　日向</v>
          </cell>
          <cell r="Z17" t="str">
            <v>髙田　大聖</v>
          </cell>
          <cell r="AG17">
            <v>7</v>
          </cell>
          <cell r="AH17">
            <v>4</v>
          </cell>
          <cell r="AI17">
            <v>4</v>
          </cell>
          <cell r="AJ17">
            <v>4</v>
          </cell>
          <cell r="AK17">
            <v>4</v>
          </cell>
          <cell r="AL17">
            <v>4</v>
          </cell>
          <cell r="AM17">
            <v>5</v>
          </cell>
          <cell r="AT17">
            <v>7</v>
          </cell>
          <cell r="AU17">
            <v>1</v>
          </cell>
          <cell r="AV17">
            <v>2</v>
          </cell>
          <cell r="AW17">
            <v>3</v>
          </cell>
          <cell r="AX17">
            <v>4</v>
          </cell>
          <cell r="AY17">
            <v>5</v>
          </cell>
          <cell r="AZ17">
            <v>6</v>
          </cell>
        </row>
        <row r="18">
          <cell r="B18">
            <v>8</v>
          </cell>
          <cell r="C18" t="str">
            <v>立石ランナーズ女子</v>
          </cell>
          <cell r="D18" t="str">
            <v>小郡市</v>
          </cell>
          <cell r="E18" t="str">
            <v>松本　鉄二</v>
          </cell>
          <cell r="T18">
            <v>8</v>
          </cell>
          <cell r="U18" t="str">
            <v>成清　桃</v>
          </cell>
          <cell r="V18" t="str">
            <v>松本　乃愛</v>
          </cell>
          <cell r="W18" t="str">
            <v>友川　遥</v>
          </cell>
          <cell r="X18" t="str">
            <v>野田　裕未</v>
          </cell>
          <cell r="Y18" t="str">
            <v>杉山　優</v>
          </cell>
          <cell r="Z18" t="str">
            <v>宮崎　佐恵</v>
          </cell>
          <cell r="AG18">
            <v>8</v>
          </cell>
          <cell r="AH18">
            <v>6</v>
          </cell>
          <cell r="AI18">
            <v>6</v>
          </cell>
          <cell r="AJ18">
            <v>5</v>
          </cell>
          <cell r="AK18">
            <v>5</v>
          </cell>
          <cell r="AL18">
            <v>5</v>
          </cell>
          <cell r="AM18">
            <v>6</v>
          </cell>
          <cell r="AT18">
            <v>8</v>
          </cell>
          <cell r="AU18">
            <v>2</v>
          </cell>
          <cell r="AV18">
            <v>4</v>
          </cell>
          <cell r="AW18">
            <v>3</v>
          </cell>
          <cell r="AX18">
            <v>1</v>
          </cell>
          <cell r="AY18">
            <v>5</v>
          </cell>
          <cell r="AZ18">
            <v>6</v>
          </cell>
        </row>
        <row r="19">
          <cell r="B19">
            <v>9</v>
          </cell>
          <cell r="C19" t="str">
            <v>豊後高田陸上クラブＡ</v>
          </cell>
          <cell r="D19" t="str">
            <v>豊後高田市</v>
          </cell>
          <cell r="E19" t="str">
            <v>三上　忠明</v>
          </cell>
          <cell r="T19">
            <v>9</v>
          </cell>
          <cell r="U19" t="str">
            <v>日高　拓夢</v>
          </cell>
          <cell r="V19" t="str">
            <v>水之江　京香</v>
          </cell>
          <cell r="W19" t="str">
            <v>片桐　広大</v>
          </cell>
          <cell r="X19" t="str">
            <v>安藤　大翔</v>
          </cell>
          <cell r="Y19" t="str">
            <v>大石　ひかり</v>
          </cell>
          <cell r="Z19" t="str">
            <v>藤垣　結子</v>
          </cell>
          <cell r="AA19" t="str">
            <v>阿部　紗也</v>
          </cell>
          <cell r="AG19">
            <v>9</v>
          </cell>
          <cell r="AH19">
            <v>6</v>
          </cell>
          <cell r="AI19">
            <v>6</v>
          </cell>
          <cell r="AJ19">
            <v>5</v>
          </cell>
          <cell r="AK19">
            <v>5</v>
          </cell>
          <cell r="AL19">
            <v>5</v>
          </cell>
          <cell r="AM19">
            <v>5</v>
          </cell>
          <cell r="AN19">
            <v>4</v>
          </cell>
          <cell r="AT19">
            <v>9</v>
          </cell>
          <cell r="AU19">
            <v>3</v>
          </cell>
          <cell r="AV19">
            <v>1</v>
          </cell>
          <cell r="AW19">
            <v>5</v>
          </cell>
          <cell r="AX19">
            <v>4</v>
          </cell>
          <cell r="AY19">
            <v>2</v>
          </cell>
          <cell r="AZ19">
            <v>6</v>
          </cell>
          <cell r="BA19">
            <v>7</v>
          </cell>
        </row>
        <row r="20">
          <cell r="B20">
            <v>10</v>
          </cell>
          <cell r="C20" t="str">
            <v>豊後高田陸上クラブＢ</v>
          </cell>
          <cell r="D20" t="str">
            <v>豊後高田市</v>
          </cell>
          <cell r="E20" t="str">
            <v>三上　忠明</v>
          </cell>
          <cell r="T20">
            <v>10</v>
          </cell>
          <cell r="U20" t="str">
            <v>阿部　真夕</v>
          </cell>
          <cell r="V20" t="str">
            <v>近藤　燎</v>
          </cell>
          <cell r="W20" t="str">
            <v>常廣　美羽</v>
          </cell>
          <cell r="X20" t="str">
            <v>黒田　広美</v>
          </cell>
          <cell r="Y20" t="str">
            <v>藤垣　帆乃花</v>
          </cell>
          <cell r="Z20" t="str">
            <v>小串　美緒</v>
          </cell>
          <cell r="AA20" t="str">
            <v>日高　碧唯</v>
          </cell>
          <cell r="AG20">
            <v>10</v>
          </cell>
          <cell r="AH20">
            <v>6</v>
          </cell>
          <cell r="AI20">
            <v>5</v>
          </cell>
          <cell r="AJ20">
            <v>5</v>
          </cell>
          <cell r="AK20">
            <v>5</v>
          </cell>
          <cell r="AL20">
            <v>5</v>
          </cell>
          <cell r="AM20">
            <v>5</v>
          </cell>
          <cell r="AN20">
            <v>4</v>
          </cell>
          <cell r="AT20">
            <v>10</v>
          </cell>
          <cell r="AU20">
            <v>2</v>
          </cell>
          <cell r="AV20">
            <v>3</v>
          </cell>
          <cell r="AW20">
            <v>7</v>
          </cell>
          <cell r="AX20">
            <v>4</v>
          </cell>
          <cell r="AY20">
            <v>1</v>
          </cell>
          <cell r="AZ20">
            <v>5</v>
          </cell>
          <cell r="BA20">
            <v>6</v>
          </cell>
        </row>
        <row r="21">
          <cell r="B21">
            <v>11</v>
          </cell>
          <cell r="C21" t="str">
            <v>滝尾陸上クラブＡ</v>
          </cell>
          <cell r="D21" t="str">
            <v>大分市</v>
          </cell>
          <cell r="E21" t="str">
            <v>祓川　勝光</v>
          </cell>
          <cell r="T21">
            <v>11</v>
          </cell>
          <cell r="U21" t="str">
            <v>佐世　新</v>
          </cell>
          <cell r="V21" t="str">
            <v>小川　陽叶</v>
          </cell>
          <cell r="W21" t="str">
            <v>荒金　裕斗</v>
          </cell>
          <cell r="X21" t="str">
            <v>河野　樹葵</v>
          </cell>
          <cell r="Y21" t="str">
            <v>鷹野　晴</v>
          </cell>
          <cell r="Z21" t="str">
            <v>神崎　吏一</v>
          </cell>
          <cell r="AA21" t="str">
            <v>阿部　友香</v>
          </cell>
          <cell r="AB21" t="str">
            <v>鈴木　隆太</v>
          </cell>
          <cell r="AC21" t="str">
            <v>足立　陽菜</v>
          </cell>
          <cell r="AD21" t="str">
            <v>小松　愛華</v>
          </cell>
          <cell r="AG21">
            <v>11</v>
          </cell>
          <cell r="AH21">
            <v>6</v>
          </cell>
          <cell r="AI21">
            <v>5</v>
          </cell>
          <cell r="AJ21">
            <v>6</v>
          </cell>
          <cell r="AK21">
            <v>5</v>
          </cell>
          <cell r="AL21">
            <v>5</v>
          </cell>
          <cell r="AM21">
            <v>5</v>
          </cell>
          <cell r="AN21">
            <v>6</v>
          </cell>
          <cell r="AO21">
            <v>4</v>
          </cell>
          <cell r="AP21">
            <v>6</v>
          </cell>
          <cell r="AQ21">
            <v>4</v>
          </cell>
          <cell r="AT21">
            <v>11</v>
          </cell>
          <cell r="AU21">
            <v>2</v>
          </cell>
          <cell r="AV21">
            <v>4</v>
          </cell>
          <cell r="AW21">
            <v>7</v>
          </cell>
          <cell r="AX21">
            <v>1</v>
          </cell>
          <cell r="AY21">
            <v>5</v>
          </cell>
          <cell r="AZ21">
            <v>3</v>
          </cell>
        </row>
        <row r="22">
          <cell r="B22">
            <v>12</v>
          </cell>
          <cell r="C22" t="str">
            <v>滝尾陸上クラブＢ</v>
          </cell>
          <cell r="D22" t="str">
            <v>大分市</v>
          </cell>
          <cell r="E22" t="str">
            <v>河野　富穂</v>
          </cell>
          <cell r="T22">
            <v>12</v>
          </cell>
          <cell r="U22" t="str">
            <v>阿部　友香</v>
          </cell>
          <cell r="V22" t="str">
            <v>神崎　吏一</v>
          </cell>
          <cell r="W22" t="str">
            <v>小松　愛華</v>
          </cell>
          <cell r="X22" t="str">
            <v>鈴木　隆太</v>
          </cell>
          <cell r="Y22" t="str">
            <v>足立　陽菜</v>
          </cell>
          <cell r="Z22" t="str">
            <v>吉良　ひかる</v>
          </cell>
          <cell r="AA22" t="str">
            <v>中上　夏花</v>
          </cell>
          <cell r="AB22" t="str">
            <v>竹永　実桜</v>
          </cell>
          <cell r="AC22" t="str">
            <v>中上　和奏</v>
          </cell>
          <cell r="AD22" t="str">
            <v>佐々木　悠帆</v>
          </cell>
          <cell r="AG22">
            <v>12</v>
          </cell>
          <cell r="AH22">
            <v>6</v>
          </cell>
          <cell r="AI22">
            <v>5</v>
          </cell>
          <cell r="AJ22">
            <v>4</v>
          </cell>
          <cell r="AK22">
            <v>4</v>
          </cell>
          <cell r="AL22">
            <v>6</v>
          </cell>
          <cell r="AM22">
            <v>6</v>
          </cell>
          <cell r="AN22">
            <v>6</v>
          </cell>
          <cell r="AO22">
            <v>6</v>
          </cell>
          <cell r="AP22">
            <v>4</v>
          </cell>
          <cell r="AQ22">
            <v>5</v>
          </cell>
          <cell r="AT22">
            <v>12</v>
          </cell>
          <cell r="AU22">
            <v>7</v>
          </cell>
          <cell r="AV22">
            <v>2</v>
          </cell>
          <cell r="AW22">
            <v>3</v>
          </cell>
          <cell r="AX22">
            <v>5</v>
          </cell>
          <cell r="AY22">
            <v>6</v>
          </cell>
          <cell r="AZ22">
            <v>4</v>
          </cell>
          <cell r="BA22">
            <v>8</v>
          </cell>
        </row>
        <row r="23">
          <cell r="B23">
            <v>13</v>
          </cell>
          <cell r="C23" t="str">
            <v>滝尾陸上クラブＣ</v>
          </cell>
          <cell r="D23" t="str">
            <v>大分市</v>
          </cell>
          <cell r="E23" t="str">
            <v>河野　富穂</v>
          </cell>
          <cell r="T23">
            <v>13</v>
          </cell>
          <cell r="U23" t="str">
            <v>竹永　実桜</v>
          </cell>
          <cell r="V23" t="str">
            <v>中上　夏花</v>
          </cell>
          <cell r="W23" t="str">
            <v>吉良　ひかる</v>
          </cell>
          <cell r="X23" t="str">
            <v>佐々木　悠帆</v>
          </cell>
          <cell r="Y23" t="str">
            <v>中上　和奏</v>
          </cell>
          <cell r="Z23" t="str">
            <v>森　天克</v>
          </cell>
          <cell r="AA23" t="str">
            <v>足立　珠凜</v>
          </cell>
          <cell r="AB23" t="str">
            <v>佐東　美紅</v>
          </cell>
          <cell r="AC23" t="str">
            <v>姫野　咲希</v>
          </cell>
          <cell r="AD23" t="str">
            <v>木村　花</v>
          </cell>
          <cell r="AG23">
            <v>13</v>
          </cell>
          <cell r="AH23">
            <v>6</v>
          </cell>
          <cell r="AI23">
            <v>6</v>
          </cell>
          <cell r="AJ23">
            <v>6</v>
          </cell>
          <cell r="AK23">
            <v>5</v>
          </cell>
          <cell r="AL23">
            <v>4</v>
          </cell>
          <cell r="AM23">
            <v>5</v>
          </cell>
          <cell r="AN23">
            <v>4</v>
          </cell>
          <cell r="AO23">
            <v>5</v>
          </cell>
          <cell r="AP23">
            <v>4</v>
          </cell>
          <cell r="AQ23">
            <v>4</v>
          </cell>
          <cell r="AT23">
            <v>13</v>
          </cell>
          <cell r="AU23">
            <v>8</v>
          </cell>
          <cell r="AV23">
            <v>7</v>
          </cell>
          <cell r="AW23">
            <v>6</v>
          </cell>
          <cell r="AX23">
            <v>4</v>
          </cell>
          <cell r="AY23">
            <v>5</v>
          </cell>
          <cell r="AZ23">
            <v>9</v>
          </cell>
          <cell r="BA23">
            <v>10</v>
          </cell>
        </row>
        <row r="24">
          <cell r="B24">
            <v>14</v>
          </cell>
          <cell r="C24" t="str">
            <v>久住ｼﾞｭﾆｱﾗﾝﾆﾝｸﾞｸﾗﾌﾞ</v>
          </cell>
          <cell r="D24" t="str">
            <v>竹田市</v>
          </cell>
          <cell r="E24" t="str">
            <v>賀籠六　めぐみ</v>
          </cell>
          <cell r="T24">
            <v>14</v>
          </cell>
          <cell r="U24" t="str">
            <v>出雲　拓哉</v>
          </cell>
          <cell r="V24" t="str">
            <v>賀籠六　怜奈</v>
          </cell>
          <cell r="W24" t="str">
            <v>志賀　杏唯斗</v>
          </cell>
          <cell r="X24" t="str">
            <v>渡邉　航平</v>
          </cell>
          <cell r="Y24" t="str">
            <v>出雲　遼太</v>
          </cell>
          <cell r="Z24" t="str">
            <v>仲元寺　葵</v>
          </cell>
          <cell r="AA24" t="str">
            <v>佐藤　萌</v>
          </cell>
          <cell r="AB24" t="str">
            <v>秦　未来</v>
          </cell>
          <cell r="AG24">
            <v>14</v>
          </cell>
          <cell r="AH24">
            <v>4</v>
          </cell>
          <cell r="AI24">
            <v>5</v>
          </cell>
          <cell r="AJ24">
            <v>4</v>
          </cell>
          <cell r="AK24">
            <v>5</v>
          </cell>
          <cell r="AL24">
            <v>6</v>
          </cell>
          <cell r="AM24">
            <v>6</v>
          </cell>
          <cell r="AN24">
            <v>6</v>
          </cell>
          <cell r="AO24">
            <v>6</v>
          </cell>
          <cell r="AT24">
            <v>14</v>
          </cell>
          <cell r="AU24">
            <v>1</v>
          </cell>
          <cell r="AV24">
            <v>2</v>
          </cell>
          <cell r="AW24">
            <v>3</v>
          </cell>
          <cell r="AX24">
            <v>4</v>
          </cell>
          <cell r="AY24">
            <v>5</v>
          </cell>
          <cell r="AZ24">
            <v>6</v>
          </cell>
          <cell r="BA24">
            <v>7</v>
          </cell>
          <cell r="BB24">
            <v>8</v>
          </cell>
        </row>
        <row r="25">
          <cell r="B25">
            <v>15</v>
          </cell>
          <cell r="C25" t="str">
            <v>久住小学校Ａ</v>
          </cell>
          <cell r="D25" t="str">
            <v>竹田市</v>
          </cell>
          <cell r="E25" t="str">
            <v>田北　敏彦</v>
          </cell>
          <cell r="T25">
            <v>15</v>
          </cell>
          <cell r="U25" t="str">
            <v>白石　大樹</v>
          </cell>
          <cell r="V25" t="str">
            <v>工藤　慈温</v>
          </cell>
          <cell r="W25" t="str">
            <v>賀籠六　里歩</v>
          </cell>
          <cell r="X25" t="str">
            <v>渡邉　翔平</v>
          </cell>
          <cell r="Y25" t="str">
            <v>山本　拓巳</v>
          </cell>
          <cell r="Z25" t="str">
            <v>黒田　雅哉</v>
          </cell>
          <cell r="AA25" t="str">
            <v>内田　翔真</v>
          </cell>
          <cell r="AB25" t="str">
            <v>志賀　騎璃斗</v>
          </cell>
          <cell r="AC25" t="str">
            <v>平田　ゆい</v>
          </cell>
          <cell r="AG25">
            <v>15</v>
          </cell>
          <cell r="AH25">
            <v>5</v>
          </cell>
          <cell r="AI25">
            <v>6</v>
          </cell>
          <cell r="AJ25">
            <v>6</v>
          </cell>
          <cell r="AK25">
            <v>5</v>
          </cell>
          <cell r="AL25">
            <v>6</v>
          </cell>
          <cell r="AM25">
            <v>6</v>
          </cell>
          <cell r="AN25">
            <v>6</v>
          </cell>
          <cell r="AO25">
            <v>5</v>
          </cell>
          <cell r="AP25">
            <v>4</v>
          </cell>
          <cell r="AT25">
            <v>15</v>
          </cell>
          <cell r="AU25">
            <v>1</v>
          </cell>
          <cell r="AV25">
            <v>2</v>
          </cell>
          <cell r="AW25">
            <v>3</v>
          </cell>
          <cell r="AX25">
            <v>4</v>
          </cell>
          <cell r="AY25">
            <v>5</v>
          </cell>
          <cell r="AZ25">
            <v>6</v>
          </cell>
          <cell r="BA25">
            <v>7</v>
          </cell>
          <cell r="BB25">
            <v>8</v>
          </cell>
          <cell r="BC25">
            <v>9</v>
          </cell>
        </row>
        <row r="26">
          <cell r="B26">
            <v>16</v>
          </cell>
          <cell r="C26" t="str">
            <v>久住小学校Ｂ</v>
          </cell>
          <cell r="D26" t="str">
            <v>竹田市</v>
          </cell>
          <cell r="E26" t="str">
            <v>田北　敏彦</v>
          </cell>
          <cell r="T26">
            <v>16</v>
          </cell>
          <cell r="U26" t="str">
            <v>仲元寺　葵</v>
          </cell>
          <cell r="V26" t="str">
            <v>内田　翔真</v>
          </cell>
          <cell r="W26" t="str">
            <v>賀籠六　里歩</v>
          </cell>
          <cell r="X26" t="str">
            <v>渡邉　翔平</v>
          </cell>
          <cell r="Y26" t="str">
            <v>秦　未来</v>
          </cell>
          <cell r="Z26" t="str">
            <v>志賀　騎璃斗</v>
          </cell>
          <cell r="AG26">
            <v>16</v>
          </cell>
          <cell r="AH26">
            <v>6</v>
          </cell>
          <cell r="AI26">
            <v>6</v>
          </cell>
          <cell r="AJ26">
            <v>5</v>
          </cell>
          <cell r="AK26">
            <v>4</v>
          </cell>
          <cell r="AL26">
            <v>6</v>
          </cell>
          <cell r="AM26">
            <v>6</v>
          </cell>
          <cell r="AT26">
            <v>16</v>
          </cell>
          <cell r="AU26">
            <v>1</v>
          </cell>
          <cell r="AV26">
            <v>2</v>
          </cell>
          <cell r="AW26">
            <v>3</v>
          </cell>
          <cell r="AX26">
            <v>4</v>
          </cell>
          <cell r="AY26">
            <v>5</v>
          </cell>
          <cell r="AZ26">
            <v>6</v>
          </cell>
        </row>
        <row r="27">
          <cell r="B27">
            <v>17</v>
          </cell>
          <cell r="C27" t="str">
            <v>三重町陸上クラブ男子Ａ</v>
          </cell>
          <cell r="D27" t="str">
            <v>豊後大野市</v>
          </cell>
          <cell r="E27" t="str">
            <v>麻生　和幸</v>
          </cell>
          <cell r="T27">
            <v>17</v>
          </cell>
          <cell r="U27" t="str">
            <v>森　真聡</v>
          </cell>
          <cell r="V27" t="str">
            <v>渡邉　飛彰</v>
          </cell>
          <cell r="W27" t="str">
            <v>藍澤　朋来</v>
          </cell>
          <cell r="X27" t="str">
            <v>玉田　優乃介</v>
          </cell>
          <cell r="Y27" t="str">
            <v>首藤　充希</v>
          </cell>
          <cell r="Z27" t="str">
            <v>田口　直樹</v>
          </cell>
          <cell r="AA27" t="str">
            <v>三浦　孝文</v>
          </cell>
          <cell r="AB27" t="str">
            <v>三浦　佑</v>
          </cell>
          <cell r="AC27" t="str">
            <v>神品　裕一郎</v>
          </cell>
          <cell r="AD27" t="str">
            <v>佐藤　翔</v>
          </cell>
          <cell r="AG27">
            <v>17</v>
          </cell>
          <cell r="AH27">
            <v>6</v>
          </cell>
          <cell r="AI27">
            <v>5</v>
          </cell>
          <cell r="AJ27">
            <v>5</v>
          </cell>
          <cell r="AK27">
            <v>5</v>
          </cell>
          <cell r="AL27">
            <v>6</v>
          </cell>
          <cell r="AM27">
            <v>6</v>
          </cell>
          <cell r="AN27">
            <v>6</v>
          </cell>
          <cell r="AO27">
            <v>5</v>
          </cell>
          <cell r="AP27">
            <v>5</v>
          </cell>
          <cell r="AQ27">
            <v>5</v>
          </cell>
          <cell r="AT27">
            <v>17</v>
          </cell>
          <cell r="AU27">
            <v>1</v>
          </cell>
          <cell r="AV27">
            <v>2</v>
          </cell>
          <cell r="AW27">
            <v>3</v>
          </cell>
          <cell r="AX27">
            <v>4</v>
          </cell>
          <cell r="AY27">
            <v>5</v>
          </cell>
          <cell r="AZ27">
            <v>6</v>
          </cell>
          <cell r="BA27">
            <v>7</v>
          </cell>
          <cell r="BB27">
            <v>8</v>
          </cell>
          <cell r="BC27">
            <v>9</v>
          </cell>
          <cell r="BD27">
            <v>10</v>
          </cell>
        </row>
        <row r="28">
          <cell r="B28">
            <v>18</v>
          </cell>
          <cell r="C28" t="str">
            <v>三重町陸上クラブ男子Ｂ</v>
          </cell>
          <cell r="D28" t="str">
            <v>豊後大野市</v>
          </cell>
          <cell r="E28" t="str">
            <v>麻生　和幸</v>
          </cell>
          <cell r="T28">
            <v>18</v>
          </cell>
          <cell r="U28" t="str">
            <v>田口　直樹</v>
          </cell>
          <cell r="V28" t="str">
            <v>三浦　佑</v>
          </cell>
          <cell r="W28" t="str">
            <v>神品　裕一郎</v>
          </cell>
          <cell r="X28" t="str">
            <v>佐藤　翔</v>
          </cell>
          <cell r="Y28" t="str">
            <v>三浦　孝文</v>
          </cell>
          <cell r="Z28" t="str">
            <v>玉田　優乃介</v>
          </cell>
          <cell r="AA28" t="str">
            <v>藍澤　朋来</v>
          </cell>
          <cell r="AB28" t="str">
            <v>渡邉　飛彰</v>
          </cell>
          <cell r="AC28" t="str">
            <v>土谷　翔一</v>
          </cell>
          <cell r="AD28" t="str">
            <v>阿南　尚峻</v>
          </cell>
          <cell r="AG28">
            <v>18</v>
          </cell>
          <cell r="AH28">
            <v>6</v>
          </cell>
          <cell r="AI28">
            <v>5</v>
          </cell>
          <cell r="AJ28">
            <v>5</v>
          </cell>
          <cell r="AK28">
            <v>5</v>
          </cell>
          <cell r="AL28">
            <v>6</v>
          </cell>
          <cell r="AM28">
            <v>5</v>
          </cell>
          <cell r="AN28">
            <v>5</v>
          </cell>
          <cell r="AO28">
            <v>5</v>
          </cell>
          <cell r="AP28">
            <v>5</v>
          </cell>
          <cell r="AQ28">
            <v>5</v>
          </cell>
          <cell r="AT28">
            <v>18</v>
          </cell>
          <cell r="AU28">
            <v>1</v>
          </cell>
          <cell r="AV28">
            <v>2</v>
          </cell>
          <cell r="AW28">
            <v>3</v>
          </cell>
          <cell r="AX28">
            <v>4</v>
          </cell>
          <cell r="AY28">
            <v>5</v>
          </cell>
          <cell r="AZ28">
            <v>6</v>
          </cell>
          <cell r="BA28">
            <v>7</v>
          </cell>
          <cell r="BB28">
            <v>8</v>
          </cell>
          <cell r="BC28">
            <v>9</v>
          </cell>
          <cell r="BD28">
            <v>10</v>
          </cell>
        </row>
        <row r="29">
          <cell r="B29">
            <v>19</v>
          </cell>
          <cell r="C29" t="str">
            <v>三重町陸上クラブ男女混合Ａ</v>
          </cell>
          <cell r="D29" t="str">
            <v>豊後大野市</v>
          </cell>
          <cell r="E29" t="str">
            <v>麻生　和幸</v>
          </cell>
          <cell r="T29">
            <v>19</v>
          </cell>
          <cell r="U29" t="str">
            <v>土谷　翔一</v>
          </cell>
          <cell r="V29" t="str">
            <v>阿南　尚峻</v>
          </cell>
          <cell r="W29" t="str">
            <v>玉田　夢乃</v>
          </cell>
          <cell r="X29" t="str">
            <v>松本　真智子</v>
          </cell>
          <cell r="Y29" t="str">
            <v>神志那　愛加</v>
          </cell>
          <cell r="Z29" t="str">
            <v>萩田　雅己</v>
          </cell>
          <cell r="AA29" t="str">
            <v>後藤　柊樹</v>
          </cell>
          <cell r="AB29" t="str">
            <v>麻生　真彩</v>
          </cell>
          <cell r="AC29" t="str">
            <v>藤田　真帆</v>
          </cell>
          <cell r="AD29" t="str">
            <v>三浦　実莉</v>
          </cell>
          <cell r="AG29">
            <v>19</v>
          </cell>
          <cell r="AH29">
            <v>5</v>
          </cell>
          <cell r="AI29">
            <v>5</v>
          </cell>
          <cell r="AJ29">
            <v>5</v>
          </cell>
          <cell r="AK29">
            <v>5</v>
          </cell>
          <cell r="AL29">
            <v>5</v>
          </cell>
          <cell r="AM29">
            <v>5</v>
          </cell>
          <cell r="AN29">
            <v>5</v>
          </cell>
          <cell r="AO29">
            <v>6</v>
          </cell>
          <cell r="AP29">
            <v>6</v>
          </cell>
          <cell r="AQ29">
            <v>4</v>
          </cell>
          <cell r="AT29">
            <v>19</v>
          </cell>
          <cell r="AU29">
            <v>1</v>
          </cell>
          <cell r="AV29">
            <v>4</v>
          </cell>
          <cell r="AW29">
            <v>3</v>
          </cell>
          <cell r="AX29">
            <v>10</v>
          </cell>
          <cell r="AY29">
            <v>6</v>
          </cell>
          <cell r="AZ29">
            <v>7</v>
          </cell>
          <cell r="BA29">
            <v>8</v>
          </cell>
          <cell r="BB29">
            <v>9</v>
          </cell>
          <cell r="BC29">
            <v>2</v>
          </cell>
          <cell r="BD29">
            <v>5</v>
          </cell>
        </row>
        <row r="30">
          <cell r="B30">
            <v>20</v>
          </cell>
          <cell r="C30" t="str">
            <v>三重町陸上クラブ男女混合Ｂ</v>
          </cell>
          <cell r="D30" t="str">
            <v>豊後大野市</v>
          </cell>
          <cell r="E30" t="str">
            <v>麻生　和幸</v>
          </cell>
          <cell r="T30">
            <v>20</v>
          </cell>
          <cell r="U30" t="str">
            <v>後藤　大岳</v>
          </cell>
          <cell r="V30" t="str">
            <v>吉良　隼輝</v>
          </cell>
          <cell r="W30" t="str">
            <v>深邉　世那</v>
          </cell>
          <cell r="X30" t="str">
            <v>後藤　柊樹</v>
          </cell>
          <cell r="Y30" t="str">
            <v>萩田　雅己</v>
          </cell>
          <cell r="Z30" t="str">
            <v>土谷　翔一</v>
          </cell>
          <cell r="AA30" t="str">
            <v>阿南　尚峻</v>
          </cell>
          <cell r="AB30" t="str">
            <v>玉田　夢乃</v>
          </cell>
          <cell r="AC30" t="str">
            <v>松本　真智子</v>
          </cell>
          <cell r="AD30" t="str">
            <v>三浦　実莉</v>
          </cell>
          <cell r="AG30">
            <v>20</v>
          </cell>
          <cell r="AH30">
            <v>4</v>
          </cell>
          <cell r="AI30">
            <v>4</v>
          </cell>
          <cell r="AJ30">
            <v>4</v>
          </cell>
          <cell r="AK30">
            <v>5</v>
          </cell>
          <cell r="AL30">
            <v>5</v>
          </cell>
          <cell r="AM30">
            <v>5</v>
          </cell>
          <cell r="AN30">
            <v>5</v>
          </cell>
          <cell r="AO30">
            <v>5</v>
          </cell>
          <cell r="AP30">
            <v>5</v>
          </cell>
          <cell r="AQ30">
            <v>4</v>
          </cell>
          <cell r="AT30">
            <v>20</v>
          </cell>
          <cell r="AU30">
            <v>1</v>
          </cell>
          <cell r="AV30">
            <v>3</v>
          </cell>
          <cell r="AW30">
            <v>4</v>
          </cell>
          <cell r="AX30">
            <v>10</v>
          </cell>
          <cell r="AY30">
            <v>2</v>
          </cell>
          <cell r="AZ30">
            <v>6</v>
          </cell>
          <cell r="BA30">
            <v>7</v>
          </cell>
          <cell r="BB30">
            <v>8</v>
          </cell>
          <cell r="BC30">
            <v>9</v>
          </cell>
          <cell r="BD30">
            <v>5</v>
          </cell>
        </row>
        <row r="31">
          <cell r="B31">
            <v>21</v>
          </cell>
          <cell r="C31" t="str">
            <v>三重町陸上クラブ女子Ａ</v>
          </cell>
          <cell r="D31" t="str">
            <v>豊後大野市</v>
          </cell>
          <cell r="E31" t="str">
            <v>麻生　和幸</v>
          </cell>
          <cell r="T31">
            <v>21</v>
          </cell>
          <cell r="U31" t="str">
            <v>川邉　月瞳</v>
          </cell>
          <cell r="V31" t="str">
            <v>吉良　瑞希</v>
          </cell>
          <cell r="W31" t="str">
            <v>藤田　真帆</v>
          </cell>
          <cell r="X31" t="str">
            <v>麻生　真彩</v>
          </cell>
          <cell r="Y31" t="str">
            <v>小野　明日香</v>
          </cell>
          <cell r="Z31" t="str">
            <v>玉田　夢乃</v>
          </cell>
          <cell r="AA31" t="str">
            <v>神志那　愛加</v>
          </cell>
          <cell r="AB31" t="str">
            <v>松本　真智子</v>
          </cell>
          <cell r="AC31" t="str">
            <v>三浦　実莉</v>
          </cell>
          <cell r="AG31">
            <v>21</v>
          </cell>
          <cell r="AH31">
            <v>6</v>
          </cell>
          <cell r="AI31">
            <v>6</v>
          </cell>
          <cell r="AJ31">
            <v>6</v>
          </cell>
          <cell r="AK31">
            <v>6</v>
          </cell>
          <cell r="AL31">
            <v>6</v>
          </cell>
          <cell r="AM31">
            <v>5</v>
          </cell>
          <cell r="AN31">
            <v>5</v>
          </cell>
          <cell r="AO31">
            <v>5</v>
          </cell>
          <cell r="AP31">
            <v>4</v>
          </cell>
          <cell r="AT31">
            <v>21</v>
          </cell>
          <cell r="AU31">
            <v>2</v>
          </cell>
          <cell r="AV31">
            <v>3</v>
          </cell>
          <cell r="AW31">
            <v>7</v>
          </cell>
          <cell r="AX31">
            <v>4</v>
          </cell>
          <cell r="AY31">
            <v>5</v>
          </cell>
          <cell r="AZ31">
            <v>1</v>
          </cell>
          <cell r="BA31">
            <v>6</v>
          </cell>
          <cell r="BB31">
            <v>8</v>
          </cell>
          <cell r="BC31">
            <v>9</v>
          </cell>
        </row>
        <row r="32">
          <cell r="B32">
            <v>22</v>
          </cell>
          <cell r="C32" t="str">
            <v>佐伯わくわくクラブ</v>
          </cell>
          <cell r="D32" t="str">
            <v>佐伯市</v>
          </cell>
          <cell r="E32" t="str">
            <v>和久　昌子</v>
          </cell>
          <cell r="T32">
            <v>22</v>
          </cell>
          <cell r="U32" t="str">
            <v>三重野　颯</v>
          </cell>
          <cell r="V32" t="str">
            <v>佐保　寿珠</v>
          </cell>
          <cell r="W32" t="str">
            <v>安部　未紗希</v>
          </cell>
          <cell r="X32" t="str">
            <v>泥谷　歩香</v>
          </cell>
          <cell r="Y32" t="str">
            <v>佐保　龍樹</v>
          </cell>
          <cell r="Z32" t="str">
            <v>泥谷　星我</v>
          </cell>
          <cell r="AA32" t="str">
            <v>清松　朝斗</v>
          </cell>
          <cell r="AG32">
            <v>22</v>
          </cell>
          <cell r="AH32">
            <v>6</v>
          </cell>
          <cell r="AI32">
            <v>4</v>
          </cell>
          <cell r="AJ32">
            <v>5</v>
          </cell>
          <cell r="AK32">
            <v>4</v>
          </cell>
          <cell r="AL32">
            <v>6</v>
          </cell>
          <cell r="AM32">
            <v>6</v>
          </cell>
          <cell r="AN32">
            <v>4</v>
          </cell>
          <cell r="AT32">
            <v>22</v>
          </cell>
          <cell r="AU32">
            <v>1</v>
          </cell>
          <cell r="AV32">
            <v>6</v>
          </cell>
          <cell r="AW32">
            <v>2</v>
          </cell>
          <cell r="AX32">
            <v>3</v>
          </cell>
          <cell r="AY32">
            <v>5</v>
          </cell>
          <cell r="AZ32">
            <v>4</v>
          </cell>
          <cell r="BA32">
            <v>7</v>
          </cell>
        </row>
        <row r="33">
          <cell r="B33">
            <v>23</v>
          </cell>
          <cell r="C33" t="str">
            <v>新光陸上クラブＡ</v>
          </cell>
          <cell r="D33" t="str">
            <v>日南市</v>
          </cell>
          <cell r="E33" t="str">
            <v>小玉　弘明</v>
          </cell>
          <cell r="T33">
            <v>23</v>
          </cell>
          <cell r="U33" t="str">
            <v>小田原　雄大</v>
          </cell>
          <cell r="V33" t="str">
            <v>高橋　来星</v>
          </cell>
          <cell r="W33" t="str">
            <v>川俣　京加</v>
          </cell>
          <cell r="X33" t="str">
            <v>福田　帆乃香</v>
          </cell>
          <cell r="Y33" t="str">
            <v>濵上　美咲</v>
          </cell>
          <cell r="Z33" t="str">
            <v>佐伯　誠哉</v>
          </cell>
          <cell r="AA33" t="str">
            <v>川口　恵四郎</v>
          </cell>
          <cell r="AB33" t="str">
            <v>佐藤　大輔</v>
          </cell>
          <cell r="AC33" t="str">
            <v>戸高　夢稀</v>
          </cell>
          <cell r="AG33">
            <v>23</v>
          </cell>
          <cell r="AH33">
            <v>6</v>
          </cell>
          <cell r="AI33">
            <v>6</v>
          </cell>
          <cell r="AJ33">
            <v>6</v>
          </cell>
          <cell r="AK33">
            <v>6</v>
          </cell>
          <cell r="AL33">
            <v>6</v>
          </cell>
          <cell r="AM33">
            <v>6</v>
          </cell>
          <cell r="AN33">
            <v>6</v>
          </cell>
          <cell r="AO33">
            <v>5</v>
          </cell>
          <cell r="AP33">
            <v>4</v>
          </cell>
          <cell r="AT33">
            <v>23</v>
          </cell>
          <cell r="AU33">
            <v>1</v>
          </cell>
          <cell r="AV33">
            <v>2</v>
          </cell>
          <cell r="AW33">
            <v>3</v>
          </cell>
          <cell r="AX33">
            <v>4</v>
          </cell>
          <cell r="AY33">
            <v>5</v>
          </cell>
          <cell r="AZ33">
            <v>6</v>
          </cell>
          <cell r="BA33">
            <v>7</v>
          </cell>
          <cell r="BB33">
            <v>8</v>
          </cell>
          <cell r="BC33">
            <v>9</v>
          </cell>
        </row>
        <row r="34">
          <cell r="B34">
            <v>24</v>
          </cell>
          <cell r="C34" t="str">
            <v>新光陸上クラブＢ</v>
          </cell>
          <cell r="D34" t="str">
            <v>日南市</v>
          </cell>
          <cell r="E34" t="str">
            <v>小玉　弘明</v>
          </cell>
          <cell r="T34">
            <v>24</v>
          </cell>
          <cell r="U34" t="str">
            <v>山田　翔太</v>
          </cell>
          <cell r="V34" t="str">
            <v>小野　愛莉</v>
          </cell>
          <cell r="W34" t="str">
            <v>戸高　照英</v>
          </cell>
          <cell r="X34" t="str">
            <v>濱田　悠太</v>
          </cell>
          <cell r="Y34" t="str">
            <v>高野　彩愛</v>
          </cell>
          <cell r="Z34" t="str">
            <v>平嶋　咲樹</v>
          </cell>
          <cell r="AA34" t="str">
            <v>黒木　瑠奈</v>
          </cell>
          <cell r="AB34" t="str">
            <v>中村　真子</v>
          </cell>
          <cell r="AC34" t="str">
            <v>黒田　愛梨</v>
          </cell>
          <cell r="AD34" t="str">
            <v>河野　絵吏衣</v>
          </cell>
          <cell r="AG34">
            <v>24</v>
          </cell>
          <cell r="AH34">
            <v>5</v>
          </cell>
          <cell r="AI34">
            <v>5</v>
          </cell>
          <cell r="AJ34">
            <v>6</v>
          </cell>
          <cell r="AK34">
            <v>6</v>
          </cell>
          <cell r="AL34">
            <v>5</v>
          </cell>
          <cell r="AM34">
            <v>5</v>
          </cell>
          <cell r="AN34">
            <v>5</v>
          </cell>
          <cell r="AO34">
            <v>5</v>
          </cell>
          <cell r="AP34">
            <v>4</v>
          </cell>
          <cell r="AQ34">
            <v>4</v>
          </cell>
          <cell r="AT34">
            <v>24</v>
          </cell>
          <cell r="AU34">
            <v>1</v>
          </cell>
          <cell r="AV34">
            <v>2</v>
          </cell>
          <cell r="AW34">
            <v>3</v>
          </cell>
          <cell r="AX34">
            <v>4</v>
          </cell>
          <cell r="AY34">
            <v>5</v>
          </cell>
          <cell r="AZ34">
            <v>6</v>
          </cell>
          <cell r="BA34">
            <v>7</v>
          </cell>
          <cell r="BB34">
            <v>8</v>
          </cell>
          <cell r="BC34">
            <v>9</v>
          </cell>
          <cell r="BD34">
            <v>10</v>
          </cell>
        </row>
        <row r="35">
          <cell r="B35">
            <v>25</v>
          </cell>
          <cell r="T35">
            <v>25</v>
          </cell>
          <cell r="AG35">
            <v>25</v>
          </cell>
          <cell r="AT35">
            <v>25</v>
          </cell>
        </row>
        <row r="36">
          <cell r="B36">
            <v>26</v>
          </cell>
          <cell r="T36">
            <v>26</v>
          </cell>
          <cell r="AG36">
            <v>26</v>
          </cell>
          <cell r="AT36">
            <v>26</v>
          </cell>
        </row>
        <row r="37">
          <cell r="B37">
            <v>27</v>
          </cell>
          <cell r="T37">
            <v>27</v>
          </cell>
          <cell r="AG37">
            <v>27</v>
          </cell>
          <cell r="AT37">
            <v>27</v>
          </cell>
        </row>
        <row r="38">
          <cell r="B38">
            <v>28</v>
          </cell>
          <cell r="T38">
            <v>28</v>
          </cell>
          <cell r="AG38">
            <v>28</v>
          </cell>
          <cell r="AT38">
            <v>28</v>
          </cell>
        </row>
        <row r="39">
          <cell r="B39">
            <v>29</v>
          </cell>
          <cell r="T39">
            <v>29</v>
          </cell>
          <cell r="AG39">
            <v>29</v>
          </cell>
          <cell r="AT39">
            <v>29</v>
          </cell>
        </row>
        <row r="40">
          <cell r="B40">
            <v>30</v>
          </cell>
          <cell r="T40">
            <v>30</v>
          </cell>
          <cell r="AG40">
            <v>30</v>
          </cell>
          <cell r="AT40">
            <v>30</v>
          </cell>
        </row>
        <row r="41">
          <cell r="B41">
            <v>31</v>
          </cell>
          <cell r="T41">
            <v>31</v>
          </cell>
          <cell r="AG41">
            <v>31</v>
          </cell>
          <cell r="AT41">
            <v>31</v>
          </cell>
        </row>
        <row r="42">
          <cell r="B42">
            <v>32</v>
          </cell>
          <cell r="T42">
            <v>32</v>
          </cell>
          <cell r="AG42">
            <v>32</v>
          </cell>
          <cell r="AT42">
            <v>32</v>
          </cell>
        </row>
        <row r="43">
          <cell r="B43">
            <v>33</v>
          </cell>
          <cell r="T43">
            <v>33</v>
          </cell>
          <cell r="AG43">
            <v>33</v>
          </cell>
          <cell r="AT43">
            <v>33</v>
          </cell>
        </row>
        <row r="44">
          <cell r="B44">
            <v>34</v>
          </cell>
          <cell r="T44">
            <v>34</v>
          </cell>
          <cell r="AG44">
            <v>34</v>
          </cell>
          <cell r="AT44">
            <v>34</v>
          </cell>
        </row>
        <row r="45">
          <cell r="B45">
            <v>35</v>
          </cell>
          <cell r="T45">
            <v>35</v>
          </cell>
          <cell r="AG45">
            <v>35</v>
          </cell>
          <cell r="AT45">
            <v>35</v>
          </cell>
        </row>
        <row r="46">
          <cell r="B46">
            <v>36</v>
          </cell>
          <cell r="T46">
            <v>36</v>
          </cell>
          <cell r="AG46">
            <v>36</v>
          </cell>
          <cell r="AT46">
            <v>36</v>
          </cell>
        </row>
        <row r="47">
          <cell r="B47">
            <v>37</v>
          </cell>
          <cell r="T47">
            <v>37</v>
          </cell>
          <cell r="AG47">
            <v>37</v>
          </cell>
          <cell r="AT47">
            <v>37</v>
          </cell>
        </row>
        <row r="48">
          <cell r="B48">
            <v>38</v>
          </cell>
          <cell r="T48">
            <v>38</v>
          </cell>
          <cell r="AG48">
            <v>38</v>
          </cell>
          <cell r="AT48">
            <v>38</v>
          </cell>
        </row>
        <row r="49">
          <cell r="B49">
            <v>39</v>
          </cell>
          <cell r="T49">
            <v>39</v>
          </cell>
          <cell r="AG49">
            <v>39</v>
          </cell>
          <cell r="AT49">
            <v>39</v>
          </cell>
        </row>
        <row r="50">
          <cell r="B50">
            <v>40</v>
          </cell>
          <cell r="T50">
            <v>40</v>
          </cell>
          <cell r="AG50">
            <v>40</v>
          </cell>
          <cell r="AT50">
            <v>40</v>
          </cell>
        </row>
      </sheetData>
      <sheetData sheetId="1"/>
      <sheetData sheetId="2">
        <row r="11">
          <cell r="B11">
            <v>1</v>
          </cell>
          <cell r="C11">
            <v>1</v>
          </cell>
          <cell r="D11">
            <v>316</v>
          </cell>
          <cell r="E11">
            <v>516</v>
          </cell>
          <cell r="G11">
            <v>1</v>
          </cell>
          <cell r="H11">
            <v>11</v>
          </cell>
          <cell r="I11">
            <v>654</v>
          </cell>
          <cell r="J11">
            <v>1054</v>
          </cell>
          <cell r="L11">
            <v>1</v>
          </cell>
          <cell r="M11">
            <v>11</v>
          </cell>
          <cell r="N11">
            <v>995</v>
          </cell>
          <cell r="O11">
            <v>1635</v>
          </cell>
          <cell r="Q11">
            <v>1</v>
          </cell>
          <cell r="R11">
            <v>11</v>
          </cell>
          <cell r="S11">
            <v>1332</v>
          </cell>
          <cell r="T11">
            <v>2212</v>
          </cell>
          <cell r="V11">
            <v>1</v>
          </cell>
          <cell r="W11">
            <v>11</v>
          </cell>
          <cell r="X11">
            <v>1665</v>
          </cell>
          <cell r="Y11">
            <v>2745</v>
          </cell>
          <cell r="AA11">
            <v>1</v>
          </cell>
          <cell r="AB11" t="str">
            <v/>
          </cell>
          <cell r="AC11" t="str">
            <v/>
          </cell>
          <cell r="AD11" t="str">
            <v/>
          </cell>
          <cell r="AF11">
            <v>1</v>
          </cell>
          <cell r="AG11" t="str">
            <v/>
          </cell>
          <cell r="AH11" t="str">
            <v/>
          </cell>
          <cell r="AI11" t="str">
            <v/>
          </cell>
          <cell r="AK11">
            <v>1</v>
          </cell>
          <cell r="AL11" t="str">
            <v/>
          </cell>
          <cell r="AM11" t="str">
            <v/>
          </cell>
          <cell r="AN11" t="str">
            <v/>
          </cell>
          <cell r="AP11">
            <v>1</v>
          </cell>
          <cell r="AQ11">
            <v>1</v>
          </cell>
          <cell r="AR11">
            <v>316</v>
          </cell>
          <cell r="AS11">
            <v>5</v>
          </cell>
          <cell r="AT11">
            <v>679</v>
          </cell>
          <cell r="AU11">
            <v>7</v>
          </cell>
          <cell r="AV11">
            <v>1070</v>
          </cell>
          <cell r="AW11">
            <v>9</v>
          </cell>
          <cell r="AX11">
            <v>1497</v>
          </cell>
          <cell r="AY11">
            <v>11</v>
          </cell>
          <cell r="AZ11">
            <v>1877</v>
          </cell>
        </row>
        <row r="12">
          <cell r="B12">
            <v>2</v>
          </cell>
          <cell r="C12">
            <v>5</v>
          </cell>
          <cell r="D12">
            <v>322</v>
          </cell>
          <cell r="E12">
            <v>522</v>
          </cell>
          <cell r="G12">
            <v>2</v>
          </cell>
          <cell r="H12">
            <v>17</v>
          </cell>
          <cell r="I12">
            <v>668</v>
          </cell>
          <cell r="J12">
            <v>1108</v>
          </cell>
          <cell r="L12">
            <v>2</v>
          </cell>
          <cell r="M12">
            <v>5</v>
          </cell>
          <cell r="N12">
            <v>1000</v>
          </cell>
          <cell r="O12">
            <v>1640</v>
          </cell>
          <cell r="Q12">
            <v>2</v>
          </cell>
          <cell r="R12">
            <v>5</v>
          </cell>
          <cell r="S12">
            <v>1342</v>
          </cell>
          <cell r="T12">
            <v>2222</v>
          </cell>
          <cell r="V12">
            <v>2</v>
          </cell>
          <cell r="W12">
            <v>17</v>
          </cell>
          <cell r="X12">
            <v>1689</v>
          </cell>
          <cell r="Y12">
            <v>2809</v>
          </cell>
          <cell r="AA12">
            <v>2</v>
          </cell>
          <cell r="AB12" t="str">
            <v/>
          </cell>
          <cell r="AC12" t="str">
            <v/>
          </cell>
          <cell r="AD12" t="str">
            <v/>
          </cell>
          <cell r="AF12">
            <v>2</v>
          </cell>
          <cell r="AG12" t="str">
            <v/>
          </cell>
          <cell r="AH12" t="str">
            <v/>
          </cell>
          <cell r="AI12" t="str">
            <v/>
          </cell>
          <cell r="AK12">
            <v>2</v>
          </cell>
          <cell r="AL12" t="str">
            <v/>
          </cell>
          <cell r="AM12" t="str">
            <v/>
          </cell>
          <cell r="AN12" t="str">
            <v/>
          </cell>
          <cell r="AP12">
            <v>2</v>
          </cell>
          <cell r="AQ12">
            <v>7</v>
          </cell>
          <cell r="AR12">
            <v>341</v>
          </cell>
          <cell r="AS12">
            <v>9</v>
          </cell>
          <cell r="AT12">
            <v>706</v>
          </cell>
          <cell r="AU12">
            <v>9</v>
          </cell>
          <cell r="AV12">
            <v>1095</v>
          </cell>
          <cell r="AW12">
            <v>8</v>
          </cell>
          <cell r="AX12">
            <v>1476</v>
          </cell>
          <cell r="AY12">
            <v>8</v>
          </cell>
          <cell r="AZ12">
            <v>1853</v>
          </cell>
        </row>
        <row r="13">
          <cell r="B13">
            <v>3</v>
          </cell>
          <cell r="C13">
            <v>17</v>
          </cell>
          <cell r="D13">
            <v>325</v>
          </cell>
          <cell r="E13">
            <v>525</v>
          </cell>
          <cell r="G13">
            <v>3</v>
          </cell>
          <cell r="H13">
            <v>23</v>
          </cell>
          <cell r="I13">
            <v>669</v>
          </cell>
          <cell r="J13">
            <v>1109</v>
          </cell>
          <cell r="L13">
            <v>3</v>
          </cell>
          <cell r="M13">
            <v>17</v>
          </cell>
          <cell r="N13">
            <v>1006</v>
          </cell>
          <cell r="O13">
            <v>1646</v>
          </cell>
          <cell r="Q13">
            <v>3</v>
          </cell>
          <cell r="R13">
            <v>23</v>
          </cell>
          <cell r="S13">
            <v>1360</v>
          </cell>
          <cell r="T13">
            <v>2240</v>
          </cell>
          <cell r="V13">
            <v>3</v>
          </cell>
          <cell r="W13">
            <v>5</v>
          </cell>
          <cell r="X13">
            <v>1695</v>
          </cell>
          <cell r="Y13">
            <v>2815</v>
          </cell>
          <cell r="AA13">
            <v>3</v>
          </cell>
          <cell r="AB13" t="str">
            <v/>
          </cell>
          <cell r="AC13" t="str">
            <v/>
          </cell>
          <cell r="AD13" t="str">
            <v/>
          </cell>
          <cell r="AF13">
            <v>3</v>
          </cell>
          <cell r="AG13" t="str">
            <v/>
          </cell>
          <cell r="AH13" t="str">
            <v/>
          </cell>
          <cell r="AI13" t="str">
            <v/>
          </cell>
          <cell r="AK13">
            <v>3</v>
          </cell>
          <cell r="AL13" t="str">
            <v/>
          </cell>
          <cell r="AM13" t="str">
            <v/>
          </cell>
          <cell r="AN13" t="str">
            <v/>
          </cell>
          <cell r="AP13">
            <v>3</v>
          </cell>
          <cell r="AQ13">
            <v>17</v>
          </cell>
          <cell r="AR13">
            <v>376</v>
          </cell>
          <cell r="AS13">
            <v>15</v>
          </cell>
          <cell r="AT13">
            <v>750</v>
          </cell>
          <cell r="AU13">
            <v>12</v>
          </cell>
          <cell r="AV13">
            <v>1126</v>
          </cell>
          <cell r="AW13">
            <v>13</v>
          </cell>
          <cell r="AX13">
            <v>1507</v>
          </cell>
          <cell r="AY13">
            <v>13</v>
          </cell>
          <cell r="AZ13">
            <v>1879</v>
          </cell>
        </row>
        <row r="14">
          <cell r="B14">
            <v>4</v>
          </cell>
          <cell r="C14">
            <v>11</v>
          </cell>
          <cell r="D14">
            <v>328</v>
          </cell>
          <cell r="E14">
            <v>528</v>
          </cell>
          <cell r="G14">
            <v>4</v>
          </cell>
          <cell r="H14">
            <v>5</v>
          </cell>
          <cell r="I14">
            <v>673</v>
          </cell>
          <cell r="J14">
            <v>1113</v>
          </cell>
          <cell r="L14">
            <v>4</v>
          </cell>
          <cell r="M14">
            <v>23</v>
          </cell>
          <cell r="N14">
            <v>1008</v>
          </cell>
          <cell r="O14">
            <v>1648</v>
          </cell>
          <cell r="Q14">
            <v>4</v>
          </cell>
          <cell r="R14">
            <v>17</v>
          </cell>
          <cell r="S14">
            <v>1369</v>
          </cell>
          <cell r="T14">
            <v>2249</v>
          </cell>
          <cell r="V14">
            <v>4</v>
          </cell>
          <cell r="W14">
            <v>23</v>
          </cell>
          <cell r="X14">
            <v>1706</v>
          </cell>
          <cell r="Y14">
            <v>2826</v>
          </cell>
          <cell r="AA14">
            <v>4</v>
          </cell>
          <cell r="AB14" t="str">
            <v/>
          </cell>
          <cell r="AC14" t="str">
            <v/>
          </cell>
          <cell r="AD14" t="str">
            <v/>
          </cell>
          <cell r="AF14">
            <v>4</v>
          </cell>
          <cell r="AG14" t="str">
            <v/>
          </cell>
          <cell r="AH14" t="str">
            <v/>
          </cell>
          <cell r="AI14" t="str">
            <v/>
          </cell>
          <cell r="AK14">
            <v>4</v>
          </cell>
          <cell r="AL14" t="str">
            <v/>
          </cell>
          <cell r="AM14" t="str">
            <v/>
          </cell>
          <cell r="AN14" t="str">
            <v/>
          </cell>
          <cell r="AP14">
            <v>4</v>
          </cell>
          <cell r="AQ14">
            <v>20</v>
          </cell>
          <cell r="AR14">
            <v>386</v>
          </cell>
          <cell r="AS14">
            <v>18</v>
          </cell>
          <cell r="AT14">
            <v>770</v>
          </cell>
          <cell r="AU14">
            <v>18</v>
          </cell>
          <cell r="AV14">
            <v>1169</v>
          </cell>
          <cell r="AW14">
            <v>20</v>
          </cell>
          <cell r="AX14">
            <v>1604</v>
          </cell>
          <cell r="AY14">
            <v>20</v>
          </cell>
          <cell r="AZ14">
            <v>2013</v>
          </cell>
        </row>
        <row r="15">
          <cell r="B15">
            <v>5</v>
          </cell>
          <cell r="C15">
            <v>23</v>
          </cell>
          <cell r="D15">
            <v>331</v>
          </cell>
          <cell r="E15">
            <v>531</v>
          </cell>
          <cell r="G15">
            <v>5</v>
          </cell>
          <cell r="H15">
            <v>1</v>
          </cell>
          <cell r="I15">
            <v>679</v>
          </cell>
          <cell r="J15">
            <v>1119</v>
          </cell>
          <cell r="L15">
            <v>5</v>
          </cell>
          <cell r="M15">
            <v>9</v>
          </cell>
          <cell r="N15">
            <v>1039</v>
          </cell>
          <cell r="O15">
            <v>1719</v>
          </cell>
          <cell r="Q15">
            <v>5</v>
          </cell>
          <cell r="R15">
            <v>9</v>
          </cell>
          <cell r="S15">
            <v>1403</v>
          </cell>
          <cell r="T15">
            <v>2323</v>
          </cell>
          <cell r="V15">
            <v>5</v>
          </cell>
          <cell r="W15">
            <v>9</v>
          </cell>
          <cell r="X15">
            <v>1739</v>
          </cell>
          <cell r="Y15">
            <v>2859</v>
          </cell>
          <cell r="AA15">
            <v>5</v>
          </cell>
          <cell r="AB15" t="str">
            <v/>
          </cell>
          <cell r="AC15" t="str">
            <v/>
          </cell>
          <cell r="AD15" t="str">
            <v/>
          </cell>
          <cell r="AF15">
            <v>5</v>
          </cell>
          <cell r="AG15" t="str">
            <v/>
          </cell>
          <cell r="AH15" t="str">
            <v/>
          </cell>
          <cell r="AI15" t="str">
            <v/>
          </cell>
          <cell r="AK15">
            <v>5</v>
          </cell>
          <cell r="AL15" t="str">
            <v/>
          </cell>
          <cell r="AM15" t="str">
            <v/>
          </cell>
          <cell r="AN15" t="str">
            <v/>
          </cell>
          <cell r="AP15">
            <v>5</v>
          </cell>
          <cell r="AQ15">
            <v>2</v>
          </cell>
          <cell r="AR15">
            <v>322</v>
          </cell>
          <cell r="AS15">
            <v>4</v>
          </cell>
          <cell r="AT15">
            <v>673</v>
          </cell>
          <cell r="AU15">
            <v>2</v>
          </cell>
          <cell r="AV15">
            <v>1000</v>
          </cell>
          <cell r="AW15">
            <v>2</v>
          </cell>
          <cell r="AX15">
            <v>1342</v>
          </cell>
          <cell r="AY15">
            <v>3</v>
          </cell>
          <cell r="AZ15">
            <v>1695</v>
          </cell>
        </row>
        <row r="16">
          <cell r="B16">
            <v>6</v>
          </cell>
          <cell r="C16">
            <v>9</v>
          </cell>
          <cell r="D16">
            <v>333</v>
          </cell>
          <cell r="E16">
            <v>533</v>
          </cell>
          <cell r="G16">
            <v>6</v>
          </cell>
          <cell r="H16">
            <v>9</v>
          </cell>
          <cell r="I16">
            <v>679</v>
          </cell>
          <cell r="J16">
            <v>1119</v>
          </cell>
          <cell r="L16">
            <v>6</v>
          </cell>
          <cell r="M16">
            <v>24</v>
          </cell>
          <cell r="N16">
            <v>1046</v>
          </cell>
          <cell r="O16">
            <v>1726</v>
          </cell>
          <cell r="Q16">
            <v>6</v>
          </cell>
          <cell r="R16">
            <v>24</v>
          </cell>
          <cell r="S16">
            <v>1418</v>
          </cell>
          <cell r="T16">
            <v>2338</v>
          </cell>
          <cell r="V16">
            <v>6</v>
          </cell>
          <cell r="W16">
            <v>24</v>
          </cell>
          <cell r="X16">
            <v>1806</v>
          </cell>
          <cell r="Y16">
            <v>3006</v>
          </cell>
          <cell r="AA16">
            <v>6</v>
          </cell>
          <cell r="AB16" t="str">
            <v/>
          </cell>
          <cell r="AC16" t="str">
            <v/>
          </cell>
          <cell r="AD16" t="str">
            <v/>
          </cell>
          <cell r="AF16">
            <v>6</v>
          </cell>
          <cell r="AG16" t="str">
            <v/>
          </cell>
          <cell r="AH16" t="str">
            <v/>
          </cell>
          <cell r="AI16" t="str">
            <v/>
          </cell>
          <cell r="AK16">
            <v>6</v>
          </cell>
          <cell r="AL16" t="str">
            <v/>
          </cell>
          <cell r="AM16" t="str">
            <v/>
          </cell>
          <cell r="AN16" t="str">
            <v/>
          </cell>
          <cell r="AP16">
            <v>6</v>
          </cell>
          <cell r="AQ16">
            <v>13</v>
          </cell>
          <cell r="AR16">
            <v>356</v>
          </cell>
          <cell r="AS16">
            <v>10</v>
          </cell>
          <cell r="AT16">
            <v>726</v>
          </cell>
          <cell r="AU16">
            <v>17</v>
          </cell>
          <cell r="AV16">
            <v>1144</v>
          </cell>
          <cell r="AW16">
            <v>18</v>
          </cell>
          <cell r="AX16">
            <v>1571</v>
          </cell>
          <cell r="AY16">
            <v>17</v>
          </cell>
          <cell r="AZ16">
            <v>1938</v>
          </cell>
        </row>
        <row r="17">
          <cell r="B17">
            <v>7</v>
          </cell>
          <cell r="C17">
            <v>2</v>
          </cell>
          <cell r="D17">
            <v>341</v>
          </cell>
          <cell r="E17">
            <v>541</v>
          </cell>
          <cell r="G17">
            <v>7</v>
          </cell>
          <cell r="H17">
            <v>24</v>
          </cell>
          <cell r="I17">
            <v>689</v>
          </cell>
          <cell r="J17">
            <v>1129</v>
          </cell>
          <cell r="L17">
            <v>7</v>
          </cell>
          <cell r="M17">
            <v>1</v>
          </cell>
          <cell r="N17">
            <v>1070</v>
          </cell>
          <cell r="O17">
            <v>1750</v>
          </cell>
          <cell r="Q17">
            <v>7</v>
          </cell>
          <cell r="R17">
            <v>8</v>
          </cell>
          <cell r="S17">
            <v>1454</v>
          </cell>
          <cell r="T17">
            <v>2414</v>
          </cell>
          <cell r="V17">
            <v>7</v>
          </cell>
          <cell r="W17">
            <v>8</v>
          </cell>
          <cell r="X17">
            <v>1849</v>
          </cell>
          <cell r="Y17">
            <v>3049</v>
          </cell>
          <cell r="AA17">
            <v>7</v>
          </cell>
          <cell r="AB17" t="str">
            <v/>
          </cell>
          <cell r="AC17" t="str">
            <v/>
          </cell>
          <cell r="AD17" t="str">
            <v/>
          </cell>
          <cell r="AF17">
            <v>7</v>
          </cell>
          <cell r="AG17" t="str">
            <v/>
          </cell>
          <cell r="AH17" t="str">
            <v/>
          </cell>
          <cell r="AI17" t="str">
            <v/>
          </cell>
          <cell r="AK17">
            <v>7</v>
          </cell>
          <cell r="AL17" t="str">
            <v/>
          </cell>
          <cell r="AM17" t="str">
            <v/>
          </cell>
          <cell r="AN17" t="str">
            <v/>
          </cell>
          <cell r="AP17">
            <v>7</v>
          </cell>
          <cell r="AQ17">
            <v>15</v>
          </cell>
          <cell r="AR17">
            <v>364</v>
          </cell>
          <cell r="AS17">
            <v>17</v>
          </cell>
          <cell r="AT17">
            <v>761</v>
          </cell>
          <cell r="AU17">
            <v>13</v>
          </cell>
          <cell r="AV17">
            <v>1127</v>
          </cell>
          <cell r="AW17">
            <v>10</v>
          </cell>
          <cell r="AX17">
            <v>1498</v>
          </cell>
          <cell r="AY17">
            <v>12</v>
          </cell>
          <cell r="AZ17">
            <v>1879</v>
          </cell>
        </row>
        <row r="18">
          <cell r="B18">
            <v>8</v>
          </cell>
          <cell r="C18">
            <v>21</v>
          </cell>
          <cell r="D18">
            <v>345</v>
          </cell>
          <cell r="E18">
            <v>545</v>
          </cell>
          <cell r="G18">
            <v>8</v>
          </cell>
          <cell r="H18">
            <v>8</v>
          </cell>
          <cell r="I18">
            <v>699</v>
          </cell>
          <cell r="J18">
            <v>1139</v>
          </cell>
          <cell r="L18">
            <v>8</v>
          </cell>
          <cell r="M18">
            <v>8</v>
          </cell>
          <cell r="N18">
            <v>1074</v>
          </cell>
          <cell r="O18">
            <v>1754</v>
          </cell>
          <cell r="Q18">
            <v>8</v>
          </cell>
          <cell r="R18">
            <v>2</v>
          </cell>
          <cell r="S18">
            <v>1476</v>
          </cell>
          <cell r="T18">
            <v>2436</v>
          </cell>
          <cell r="V18">
            <v>8</v>
          </cell>
          <cell r="W18">
            <v>2</v>
          </cell>
          <cell r="X18">
            <v>1853</v>
          </cell>
          <cell r="Y18">
            <v>3053</v>
          </cell>
          <cell r="AA18">
            <v>8</v>
          </cell>
          <cell r="AB18" t="str">
            <v/>
          </cell>
          <cell r="AC18" t="str">
            <v/>
          </cell>
          <cell r="AD18" t="str">
            <v/>
          </cell>
          <cell r="AF18">
            <v>8</v>
          </cell>
          <cell r="AG18" t="str">
            <v/>
          </cell>
          <cell r="AH18" t="str">
            <v/>
          </cell>
          <cell r="AI18" t="str">
            <v/>
          </cell>
          <cell r="AK18">
            <v>8</v>
          </cell>
          <cell r="AL18" t="str">
            <v/>
          </cell>
          <cell r="AM18" t="str">
            <v/>
          </cell>
          <cell r="AN18" t="str">
            <v/>
          </cell>
          <cell r="AP18">
            <v>8</v>
          </cell>
          <cell r="AQ18">
            <v>10</v>
          </cell>
          <cell r="AR18">
            <v>349</v>
          </cell>
          <cell r="AS18">
            <v>8</v>
          </cell>
          <cell r="AT18">
            <v>699</v>
          </cell>
          <cell r="AU18">
            <v>8</v>
          </cell>
          <cell r="AV18">
            <v>1074</v>
          </cell>
          <cell r="AW18">
            <v>7</v>
          </cell>
          <cell r="AX18">
            <v>1454</v>
          </cell>
          <cell r="AY18">
            <v>7</v>
          </cell>
          <cell r="AZ18">
            <v>1849</v>
          </cell>
        </row>
        <row r="19">
          <cell r="B19">
            <v>9</v>
          </cell>
          <cell r="C19">
            <v>18</v>
          </cell>
          <cell r="D19">
            <v>348</v>
          </cell>
          <cell r="E19">
            <v>548</v>
          </cell>
          <cell r="G19">
            <v>9</v>
          </cell>
          <cell r="H19">
            <v>2</v>
          </cell>
          <cell r="I19">
            <v>706</v>
          </cell>
          <cell r="J19">
            <v>1146</v>
          </cell>
          <cell r="L19">
            <v>9</v>
          </cell>
          <cell r="M19">
            <v>2</v>
          </cell>
          <cell r="N19">
            <v>1095</v>
          </cell>
          <cell r="O19">
            <v>1815</v>
          </cell>
          <cell r="Q19">
            <v>9</v>
          </cell>
          <cell r="R19">
            <v>1</v>
          </cell>
          <cell r="S19">
            <v>1497</v>
          </cell>
          <cell r="T19">
            <v>2457</v>
          </cell>
          <cell r="V19">
            <v>9</v>
          </cell>
          <cell r="W19">
            <v>18</v>
          </cell>
          <cell r="X19">
            <v>1875</v>
          </cell>
          <cell r="Y19">
            <v>3115</v>
          </cell>
          <cell r="AA19">
            <v>9</v>
          </cell>
          <cell r="AB19" t="str">
            <v/>
          </cell>
          <cell r="AC19" t="str">
            <v/>
          </cell>
          <cell r="AD19" t="str">
            <v/>
          </cell>
          <cell r="AF19">
            <v>9</v>
          </cell>
          <cell r="AG19" t="str">
            <v/>
          </cell>
          <cell r="AH19" t="str">
            <v/>
          </cell>
          <cell r="AI19" t="str">
            <v/>
          </cell>
          <cell r="AK19">
            <v>9</v>
          </cell>
          <cell r="AL19" t="str">
            <v/>
          </cell>
          <cell r="AM19" t="str">
            <v/>
          </cell>
          <cell r="AN19" t="str">
            <v/>
          </cell>
          <cell r="AP19">
            <v>9</v>
          </cell>
          <cell r="AQ19">
            <v>6</v>
          </cell>
          <cell r="AR19">
            <v>333</v>
          </cell>
          <cell r="AS19">
            <v>6</v>
          </cell>
          <cell r="AT19">
            <v>679</v>
          </cell>
          <cell r="AU19">
            <v>5</v>
          </cell>
          <cell r="AV19">
            <v>1039</v>
          </cell>
          <cell r="AW19">
            <v>5</v>
          </cell>
          <cell r="AX19">
            <v>1403</v>
          </cell>
          <cell r="AY19">
            <v>5</v>
          </cell>
          <cell r="AZ19">
            <v>1739</v>
          </cell>
        </row>
        <row r="20">
          <cell r="B20">
            <v>10</v>
          </cell>
          <cell r="C20">
            <v>8</v>
          </cell>
          <cell r="D20">
            <v>349</v>
          </cell>
          <cell r="E20">
            <v>549</v>
          </cell>
          <cell r="G20">
            <v>10</v>
          </cell>
          <cell r="H20">
            <v>6</v>
          </cell>
          <cell r="I20">
            <v>726</v>
          </cell>
          <cell r="J20">
            <v>1206</v>
          </cell>
          <cell r="L20">
            <v>10</v>
          </cell>
          <cell r="M20">
            <v>18</v>
          </cell>
          <cell r="N20">
            <v>1101</v>
          </cell>
          <cell r="O20">
            <v>1821</v>
          </cell>
          <cell r="Q20">
            <v>10</v>
          </cell>
          <cell r="R20">
            <v>7</v>
          </cell>
          <cell r="S20">
            <v>1498</v>
          </cell>
          <cell r="T20">
            <v>2458</v>
          </cell>
          <cell r="V20">
            <v>10</v>
          </cell>
          <cell r="W20">
            <v>22</v>
          </cell>
          <cell r="X20">
            <v>1876</v>
          </cell>
          <cell r="Y20">
            <v>3116</v>
          </cell>
          <cell r="AA20">
            <v>10</v>
          </cell>
          <cell r="AB20" t="str">
            <v/>
          </cell>
          <cell r="AC20" t="str">
            <v/>
          </cell>
          <cell r="AD20" t="str">
            <v/>
          </cell>
          <cell r="AF20">
            <v>10</v>
          </cell>
          <cell r="AG20" t="str">
            <v/>
          </cell>
          <cell r="AH20" t="str">
            <v/>
          </cell>
          <cell r="AI20" t="str">
            <v/>
          </cell>
          <cell r="AK20">
            <v>10</v>
          </cell>
          <cell r="AL20" t="str">
            <v/>
          </cell>
          <cell r="AM20" t="str">
            <v/>
          </cell>
          <cell r="AN20" t="str">
            <v/>
          </cell>
          <cell r="AP20">
            <v>10</v>
          </cell>
          <cell r="AQ20">
            <v>14</v>
          </cell>
          <cell r="AR20">
            <v>363</v>
          </cell>
          <cell r="AS20">
            <v>14</v>
          </cell>
          <cell r="AT20">
            <v>741</v>
          </cell>
          <cell r="AU20">
            <v>14</v>
          </cell>
          <cell r="AV20">
            <v>1129</v>
          </cell>
          <cell r="AW20">
            <v>16</v>
          </cell>
          <cell r="AX20">
            <v>1540</v>
          </cell>
          <cell r="AY20">
            <v>16</v>
          </cell>
          <cell r="AZ20">
            <v>1914</v>
          </cell>
        </row>
        <row r="21">
          <cell r="B21">
            <v>11</v>
          </cell>
          <cell r="C21">
            <v>24</v>
          </cell>
          <cell r="D21">
            <v>353</v>
          </cell>
          <cell r="E21">
            <v>553</v>
          </cell>
          <cell r="G21">
            <v>11</v>
          </cell>
          <cell r="H21">
            <v>18</v>
          </cell>
          <cell r="I21">
            <v>727</v>
          </cell>
          <cell r="J21">
            <v>1207</v>
          </cell>
          <cell r="L21">
            <v>11</v>
          </cell>
          <cell r="M21">
            <v>22</v>
          </cell>
          <cell r="N21">
            <v>1111</v>
          </cell>
          <cell r="O21">
            <v>1831</v>
          </cell>
          <cell r="Q21">
            <v>11</v>
          </cell>
          <cell r="R21">
            <v>18</v>
          </cell>
          <cell r="S21">
            <v>1505</v>
          </cell>
          <cell r="T21">
            <v>2505</v>
          </cell>
          <cell r="V21">
            <v>11</v>
          </cell>
          <cell r="W21">
            <v>1</v>
          </cell>
          <cell r="X21">
            <v>1877</v>
          </cell>
          <cell r="Y21">
            <v>3117</v>
          </cell>
          <cell r="AA21">
            <v>11</v>
          </cell>
          <cell r="AB21" t="str">
            <v/>
          </cell>
          <cell r="AC21" t="str">
            <v/>
          </cell>
          <cell r="AD21" t="str">
            <v/>
          </cell>
          <cell r="AF21">
            <v>11</v>
          </cell>
          <cell r="AG21" t="str">
            <v/>
          </cell>
          <cell r="AH21" t="str">
            <v/>
          </cell>
          <cell r="AI21" t="str">
            <v/>
          </cell>
          <cell r="AK21">
            <v>11</v>
          </cell>
          <cell r="AL21" t="str">
            <v/>
          </cell>
          <cell r="AM21" t="str">
            <v/>
          </cell>
          <cell r="AN21" t="str">
            <v/>
          </cell>
          <cell r="AP21">
            <v>11</v>
          </cell>
          <cell r="AQ21">
            <v>4</v>
          </cell>
          <cell r="AR21">
            <v>328</v>
          </cell>
          <cell r="AS21">
            <v>1</v>
          </cell>
          <cell r="AT21">
            <v>654</v>
          </cell>
          <cell r="AU21">
            <v>1</v>
          </cell>
          <cell r="AV21">
            <v>995</v>
          </cell>
          <cell r="AW21">
            <v>1</v>
          </cell>
          <cell r="AX21">
            <v>1332</v>
          </cell>
          <cell r="AY21">
            <v>1</v>
          </cell>
          <cell r="AZ21">
            <v>1665</v>
          </cell>
        </row>
        <row r="22">
          <cell r="B22">
            <v>12</v>
          </cell>
          <cell r="C22">
            <v>22</v>
          </cell>
          <cell r="D22">
            <v>354</v>
          </cell>
          <cell r="E22">
            <v>554</v>
          </cell>
          <cell r="G22">
            <v>12</v>
          </cell>
          <cell r="H22">
            <v>21</v>
          </cell>
          <cell r="I22">
            <v>727</v>
          </cell>
          <cell r="J22">
            <v>1207</v>
          </cell>
          <cell r="L22">
            <v>12</v>
          </cell>
          <cell r="M22">
            <v>3</v>
          </cell>
          <cell r="N22">
            <v>1126</v>
          </cell>
          <cell r="O22">
            <v>1846</v>
          </cell>
          <cell r="Q22">
            <v>12</v>
          </cell>
          <cell r="R22">
            <v>12</v>
          </cell>
          <cell r="S22">
            <v>1506</v>
          </cell>
          <cell r="T22">
            <v>2506</v>
          </cell>
          <cell r="V22">
            <v>12</v>
          </cell>
          <cell r="W22">
            <v>7</v>
          </cell>
          <cell r="X22">
            <v>1879</v>
          </cell>
          <cell r="Y22">
            <v>3119</v>
          </cell>
          <cell r="AA22">
            <v>12</v>
          </cell>
          <cell r="AB22" t="str">
            <v/>
          </cell>
          <cell r="AC22" t="str">
            <v/>
          </cell>
          <cell r="AD22" t="str">
            <v/>
          </cell>
          <cell r="AF22">
            <v>12</v>
          </cell>
          <cell r="AG22" t="str">
            <v/>
          </cell>
          <cell r="AH22" t="str">
            <v/>
          </cell>
          <cell r="AI22" t="str">
            <v/>
          </cell>
          <cell r="AK22">
            <v>12</v>
          </cell>
          <cell r="AL22" t="str">
            <v/>
          </cell>
          <cell r="AM22" t="str">
            <v/>
          </cell>
          <cell r="AN22" t="str">
            <v/>
          </cell>
          <cell r="AP22">
            <v>12</v>
          </cell>
          <cell r="AQ22">
            <v>16</v>
          </cell>
          <cell r="AR22">
            <v>373</v>
          </cell>
          <cell r="AS22">
            <v>16</v>
          </cell>
          <cell r="AT22">
            <v>759</v>
          </cell>
          <cell r="AU22">
            <v>16</v>
          </cell>
          <cell r="AV22">
            <v>1142</v>
          </cell>
          <cell r="AW22">
            <v>12</v>
          </cell>
          <cell r="AX22">
            <v>1506</v>
          </cell>
          <cell r="AY22">
            <v>14</v>
          </cell>
          <cell r="AZ22">
            <v>1887</v>
          </cell>
        </row>
        <row r="23">
          <cell r="B23">
            <v>13</v>
          </cell>
          <cell r="C23">
            <v>6</v>
          </cell>
          <cell r="D23">
            <v>356</v>
          </cell>
          <cell r="E23">
            <v>556</v>
          </cell>
          <cell r="G23">
            <v>13</v>
          </cell>
          <cell r="H23">
            <v>22</v>
          </cell>
          <cell r="I23">
            <v>731</v>
          </cell>
          <cell r="J23">
            <v>1211</v>
          </cell>
          <cell r="L23">
            <v>13</v>
          </cell>
          <cell r="M23">
            <v>7</v>
          </cell>
          <cell r="N23">
            <v>1127</v>
          </cell>
          <cell r="O23">
            <v>1847</v>
          </cell>
          <cell r="Q23">
            <v>13</v>
          </cell>
          <cell r="R23">
            <v>3</v>
          </cell>
          <cell r="S23">
            <v>1507</v>
          </cell>
          <cell r="T23">
            <v>2507</v>
          </cell>
          <cell r="V23">
            <v>13</v>
          </cell>
          <cell r="W23">
            <v>3</v>
          </cell>
          <cell r="X23">
            <v>1879</v>
          </cell>
          <cell r="Y23">
            <v>3119</v>
          </cell>
          <cell r="AA23">
            <v>13</v>
          </cell>
          <cell r="AB23" t="str">
            <v/>
          </cell>
          <cell r="AC23" t="str">
            <v/>
          </cell>
          <cell r="AD23" t="str">
            <v/>
          </cell>
          <cell r="AF23">
            <v>13</v>
          </cell>
          <cell r="AG23" t="str">
            <v/>
          </cell>
          <cell r="AH23" t="str">
            <v/>
          </cell>
          <cell r="AI23" t="str">
            <v/>
          </cell>
          <cell r="AK23">
            <v>13</v>
          </cell>
          <cell r="AL23" t="str">
            <v/>
          </cell>
          <cell r="AM23" t="str">
            <v/>
          </cell>
          <cell r="AN23" t="str">
            <v/>
          </cell>
          <cell r="AP23">
            <v>13</v>
          </cell>
          <cell r="AQ23">
            <v>21</v>
          </cell>
          <cell r="AR23">
            <v>390</v>
          </cell>
          <cell r="AS23">
            <v>20</v>
          </cell>
          <cell r="AT23">
            <v>781</v>
          </cell>
          <cell r="AU23">
            <v>19</v>
          </cell>
          <cell r="AV23">
            <v>1175</v>
          </cell>
          <cell r="AW23">
            <v>17</v>
          </cell>
          <cell r="AX23">
            <v>1560</v>
          </cell>
          <cell r="AY23">
            <v>18</v>
          </cell>
          <cell r="AZ23">
            <v>1969</v>
          </cell>
        </row>
        <row r="24">
          <cell r="B24">
            <v>14</v>
          </cell>
          <cell r="C24">
            <v>10</v>
          </cell>
          <cell r="D24">
            <v>363</v>
          </cell>
          <cell r="E24">
            <v>603</v>
          </cell>
          <cell r="G24">
            <v>14</v>
          </cell>
          <cell r="H24">
            <v>10</v>
          </cell>
          <cell r="I24">
            <v>741</v>
          </cell>
          <cell r="J24">
            <v>1221</v>
          </cell>
          <cell r="L24">
            <v>14</v>
          </cell>
          <cell r="M24">
            <v>10</v>
          </cell>
          <cell r="N24">
            <v>1129</v>
          </cell>
          <cell r="O24">
            <v>1849</v>
          </cell>
          <cell r="Q24">
            <v>14</v>
          </cell>
          <cell r="R24">
            <v>22</v>
          </cell>
          <cell r="S24">
            <v>1509</v>
          </cell>
          <cell r="T24">
            <v>2509</v>
          </cell>
          <cell r="V24">
            <v>14</v>
          </cell>
          <cell r="W24">
            <v>12</v>
          </cell>
          <cell r="X24">
            <v>1887</v>
          </cell>
          <cell r="Y24">
            <v>3127</v>
          </cell>
          <cell r="AA24">
            <v>14</v>
          </cell>
          <cell r="AB24" t="str">
            <v/>
          </cell>
          <cell r="AC24" t="str">
            <v/>
          </cell>
          <cell r="AD24" t="str">
            <v/>
          </cell>
          <cell r="AF24">
            <v>14</v>
          </cell>
          <cell r="AG24" t="str">
            <v/>
          </cell>
          <cell r="AH24" t="str">
            <v/>
          </cell>
          <cell r="AI24" t="str">
            <v/>
          </cell>
          <cell r="AK24">
            <v>14</v>
          </cell>
          <cell r="AL24" t="str">
            <v/>
          </cell>
          <cell r="AM24" t="str">
            <v/>
          </cell>
          <cell r="AN24" t="str">
            <v/>
          </cell>
          <cell r="AP24">
            <v>14</v>
          </cell>
          <cell r="AQ24">
            <v>22</v>
          </cell>
          <cell r="AR24">
            <v>423</v>
          </cell>
          <cell r="AS24">
            <v>22</v>
          </cell>
          <cell r="AT24">
            <v>851</v>
          </cell>
          <cell r="AU24">
            <v>22</v>
          </cell>
          <cell r="AV24">
            <v>1300</v>
          </cell>
          <cell r="AW24">
            <v>22</v>
          </cell>
          <cell r="AX24">
            <v>1729</v>
          </cell>
          <cell r="AY24">
            <v>22</v>
          </cell>
          <cell r="AZ24">
            <v>2128</v>
          </cell>
        </row>
        <row r="25">
          <cell r="B25">
            <v>15</v>
          </cell>
          <cell r="C25">
            <v>7</v>
          </cell>
          <cell r="D25">
            <v>364</v>
          </cell>
          <cell r="E25">
            <v>604</v>
          </cell>
          <cell r="G25">
            <v>15</v>
          </cell>
          <cell r="H25">
            <v>3</v>
          </cell>
          <cell r="I25">
            <v>750</v>
          </cell>
          <cell r="J25">
            <v>1230</v>
          </cell>
          <cell r="L25">
            <v>15</v>
          </cell>
          <cell r="M25">
            <v>21</v>
          </cell>
          <cell r="N25">
            <v>1134</v>
          </cell>
          <cell r="O25">
            <v>1854</v>
          </cell>
          <cell r="Q25">
            <v>15</v>
          </cell>
          <cell r="R25">
            <v>21</v>
          </cell>
          <cell r="S25">
            <v>1533</v>
          </cell>
          <cell r="T25">
            <v>2533</v>
          </cell>
          <cell r="V25">
            <v>15</v>
          </cell>
          <cell r="W25">
            <v>21</v>
          </cell>
          <cell r="X25">
            <v>1907</v>
          </cell>
          <cell r="Y25">
            <v>3147</v>
          </cell>
          <cell r="AA25">
            <v>15</v>
          </cell>
          <cell r="AB25" t="str">
            <v/>
          </cell>
          <cell r="AC25" t="str">
            <v/>
          </cell>
          <cell r="AD25" t="str">
            <v/>
          </cell>
          <cell r="AF25">
            <v>15</v>
          </cell>
          <cell r="AG25" t="str">
            <v/>
          </cell>
          <cell r="AH25" t="str">
            <v/>
          </cell>
          <cell r="AI25" t="str">
            <v/>
          </cell>
          <cell r="AK25">
            <v>15</v>
          </cell>
          <cell r="AL25" t="str">
            <v/>
          </cell>
          <cell r="AM25" t="str">
            <v/>
          </cell>
          <cell r="AN25" t="str">
            <v/>
          </cell>
          <cell r="AP25">
            <v>15</v>
          </cell>
          <cell r="AQ25">
            <v>18</v>
          </cell>
          <cell r="AR25">
            <v>378</v>
          </cell>
          <cell r="AS25">
            <v>21</v>
          </cell>
          <cell r="AT25">
            <v>788</v>
          </cell>
          <cell r="AU25">
            <v>20</v>
          </cell>
          <cell r="AV25">
            <v>1191</v>
          </cell>
          <cell r="AW25">
            <v>19</v>
          </cell>
          <cell r="AX25">
            <v>1603</v>
          </cell>
          <cell r="AY25">
            <v>19</v>
          </cell>
          <cell r="AZ25">
            <v>2003</v>
          </cell>
        </row>
        <row r="26">
          <cell r="B26">
            <v>16</v>
          </cell>
          <cell r="C26">
            <v>12</v>
          </cell>
          <cell r="D26">
            <v>373</v>
          </cell>
          <cell r="E26">
            <v>613</v>
          </cell>
          <cell r="G26">
            <v>16</v>
          </cell>
          <cell r="H26">
            <v>12</v>
          </cell>
          <cell r="I26">
            <v>759</v>
          </cell>
          <cell r="J26">
            <v>1239</v>
          </cell>
          <cell r="L26">
            <v>16</v>
          </cell>
          <cell r="M26">
            <v>12</v>
          </cell>
          <cell r="N26">
            <v>1142</v>
          </cell>
          <cell r="O26">
            <v>1902</v>
          </cell>
          <cell r="Q26">
            <v>16</v>
          </cell>
          <cell r="R26">
            <v>10</v>
          </cell>
          <cell r="S26">
            <v>1540</v>
          </cell>
          <cell r="T26">
            <v>2540</v>
          </cell>
          <cell r="V26">
            <v>16</v>
          </cell>
          <cell r="W26">
            <v>10</v>
          </cell>
          <cell r="X26">
            <v>1914</v>
          </cell>
          <cell r="Y26">
            <v>3154</v>
          </cell>
          <cell r="AA26">
            <v>16</v>
          </cell>
          <cell r="AB26" t="str">
            <v/>
          </cell>
          <cell r="AC26" t="str">
            <v/>
          </cell>
          <cell r="AD26" t="str">
            <v/>
          </cell>
          <cell r="AF26">
            <v>16</v>
          </cell>
          <cell r="AG26" t="str">
            <v/>
          </cell>
          <cell r="AH26" t="str">
            <v/>
          </cell>
          <cell r="AI26" t="str">
            <v/>
          </cell>
          <cell r="AK26">
            <v>16</v>
          </cell>
          <cell r="AL26" t="str">
            <v/>
          </cell>
          <cell r="AM26" t="str">
            <v/>
          </cell>
          <cell r="AN26" t="str">
            <v/>
          </cell>
          <cell r="AP26">
            <v>16</v>
          </cell>
          <cell r="AQ26">
            <v>24</v>
          </cell>
          <cell r="AR26">
            <v>3600</v>
          </cell>
          <cell r="AS26">
            <v>24</v>
          </cell>
          <cell r="AT26">
            <v>7200</v>
          </cell>
          <cell r="AU26">
            <v>24</v>
          </cell>
          <cell r="AV26">
            <v>10800</v>
          </cell>
          <cell r="AW26">
            <v>24</v>
          </cell>
          <cell r="AX26">
            <v>14400</v>
          </cell>
          <cell r="AY26">
            <v>24</v>
          </cell>
          <cell r="AZ26">
            <v>18000</v>
          </cell>
        </row>
        <row r="27">
          <cell r="B27">
            <v>17</v>
          </cell>
          <cell r="C27">
            <v>3</v>
          </cell>
          <cell r="D27">
            <v>376</v>
          </cell>
          <cell r="E27">
            <v>616</v>
          </cell>
          <cell r="G27">
            <v>17</v>
          </cell>
          <cell r="H27">
            <v>7</v>
          </cell>
          <cell r="I27">
            <v>761</v>
          </cell>
          <cell r="J27">
            <v>1241</v>
          </cell>
          <cell r="L27">
            <v>17</v>
          </cell>
          <cell r="M27">
            <v>6</v>
          </cell>
          <cell r="N27">
            <v>1144</v>
          </cell>
          <cell r="O27">
            <v>1904</v>
          </cell>
          <cell r="Q27">
            <v>17</v>
          </cell>
          <cell r="R27">
            <v>13</v>
          </cell>
          <cell r="S27">
            <v>1560</v>
          </cell>
          <cell r="T27">
            <v>2600</v>
          </cell>
          <cell r="V27">
            <v>17</v>
          </cell>
          <cell r="W27">
            <v>6</v>
          </cell>
          <cell r="X27">
            <v>1938</v>
          </cell>
          <cell r="Y27">
            <v>3218</v>
          </cell>
          <cell r="AA27">
            <v>17</v>
          </cell>
          <cell r="AB27" t="str">
            <v/>
          </cell>
          <cell r="AC27" t="str">
            <v/>
          </cell>
          <cell r="AD27" t="str">
            <v/>
          </cell>
          <cell r="AF27">
            <v>17</v>
          </cell>
          <cell r="AG27" t="str">
            <v/>
          </cell>
          <cell r="AH27" t="str">
            <v/>
          </cell>
          <cell r="AI27" t="str">
            <v/>
          </cell>
          <cell r="AK27">
            <v>17</v>
          </cell>
          <cell r="AL27" t="str">
            <v/>
          </cell>
          <cell r="AM27" t="str">
            <v/>
          </cell>
          <cell r="AN27" t="str">
            <v/>
          </cell>
          <cell r="AP27">
            <v>17</v>
          </cell>
          <cell r="AQ27">
            <v>3</v>
          </cell>
          <cell r="AR27">
            <v>325</v>
          </cell>
          <cell r="AS27">
            <v>2</v>
          </cell>
          <cell r="AT27">
            <v>668</v>
          </cell>
          <cell r="AU27">
            <v>3</v>
          </cell>
          <cell r="AV27">
            <v>1006</v>
          </cell>
          <cell r="AW27">
            <v>4</v>
          </cell>
          <cell r="AX27">
            <v>1369</v>
          </cell>
          <cell r="AY27">
            <v>2</v>
          </cell>
          <cell r="AZ27">
            <v>1689</v>
          </cell>
        </row>
        <row r="28">
          <cell r="B28">
            <v>18</v>
          </cell>
          <cell r="C28">
            <v>15</v>
          </cell>
          <cell r="D28">
            <v>378</v>
          </cell>
          <cell r="E28">
            <v>618</v>
          </cell>
          <cell r="G28">
            <v>18</v>
          </cell>
          <cell r="H28">
            <v>4</v>
          </cell>
          <cell r="I28">
            <v>770</v>
          </cell>
          <cell r="J28">
            <v>1250</v>
          </cell>
          <cell r="L28">
            <v>18</v>
          </cell>
          <cell r="M28">
            <v>4</v>
          </cell>
          <cell r="N28">
            <v>1169</v>
          </cell>
          <cell r="O28">
            <v>1929</v>
          </cell>
          <cell r="Q28">
            <v>18</v>
          </cell>
          <cell r="R28">
            <v>6</v>
          </cell>
          <cell r="S28">
            <v>1571</v>
          </cell>
          <cell r="T28">
            <v>2611</v>
          </cell>
          <cell r="V28">
            <v>18</v>
          </cell>
          <cell r="W28">
            <v>13</v>
          </cell>
          <cell r="X28">
            <v>1969</v>
          </cell>
          <cell r="Y28">
            <v>3249</v>
          </cell>
          <cell r="AA28">
            <v>18</v>
          </cell>
          <cell r="AB28" t="str">
            <v/>
          </cell>
          <cell r="AC28" t="str">
            <v/>
          </cell>
          <cell r="AD28" t="str">
            <v/>
          </cell>
          <cell r="AF28">
            <v>18</v>
          </cell>
          <cell r="AG28" t="str">
            <v/>
          </cell>
          <cell r="AH28" t="str">
            <v/>
          </cell>
          <cell r="AI28" t="str">
            <v/>
          </cell>
          <cell r="AK28">
            <v>18</v>
          </cell>
          <cell r="AL28" t="str">
            <v/>
          </cell>
          <cell r="AM28" t="str">
            <v/>
          </cell>
          <cell r="AN28" t="str">
            <v/>
          </cell>
          <cell r="AP28">
            <v>18</v>
          </cell>
          <cell r="AQ28">
            <v>9</v>
          </cell>
          <cell r="AR28">
            <v>348</v>
          </cell>
          <cell r="AS28">
            <v>11</v>
          </cell>
          <cell r="AT28">
            <v>727</v>
          </cell>
          <cell r="AU28">
            <v>10</v>
          </cell>
          <cell r="AV28">
            <v>1101</v>
          </cell>
          <cell r="AW28">
            <v>11</v>
          </cell>
          <cell r="AX28">
            <v>1505</v>
          </cell>
          <cell r="AY28">
            <v>9</v>
          </cell>
          <cell r="AZ28">
            <v>1875</v>
          </cell>
        </row>
        <row r="29">
          <cell r="B29">
            <v>19</v>
          </cell>
          <cell r="C29">
            <v>19</v>
          </cell>
          <cell r="D29">
            <v>385</v>
          </cell>
          <cell r="E29">
            <v>625</v>
          </cell>
          <cell r="G29">
            <v>19</v>
          </cell>
          <cell r="H29">
            <v>19</v>
          </cell>
          <cell r="I29">
            <v>781</v>
          </cell>
          <cell r="J29">
            <v>1301</v>
          </cell>
          <cell r="L29">
            <v>19</v>
          </cell>
          <cell r="M29">
            <v>13</v>
          </cell>
          <cell r="N29">
            <v>1175</v>
          </cell>
          <cell r="O29">
            <v>1935</v>
          </cell>
          <cell r="Q29">
            <v>19</v>
          </cell>
          <cell r="R29">
            <v>15</v>
          </cell>
          <cell r="S29">
            <v>1603</v>
          </cell>
          <cell r="T29">
            <v>2643</v>
          </cell>
          <cell r="V29">
            <v>19</v>
          </cell>
          <cell r="W29">
            <v>15</v>
          </cell>
          <cell r="X29">
            <v>2003</v>
          </cell>
          <cell r="Y29">
            <v>3323</v>
          </cell>
          <cell r="AA29">
            <v>19</v>
          </cell>
          <cell r="AB29" t="str">
            <v/>
          </cell>
          <cell r="AC29" t="str">
            <v/>
          </cell>
          <cell r="AD29" t="str">
            <v/>
          </cell>
          <cell r="AF29">
            <v>19</v>
          </cell>
          <cell r="AG29" t="str">
            <v/>
          </cell>
          <cell r="AH29" t="str">
            <v/>
          </cell>
          <cell r="AI29" t="str">
            <v/>
          </cell>
          <cell r="AK29">
            <v>19</v>
          </cell>
          <cell r="AL29" t="str">
            <v/>
          </cell>
          <cell r="AM29" t="str">
            <v/>
          </cell>
          <cell r="AN29" t="str">
            <v/>
          </cell>
          <cell r="AP29">
            <v>19</v>
          </cell>
          <cell r="AQ29">
            <v>19</v>
          </cell>
          <cell r="AR29">
            <v>385</v>
          </cell>
          <cell r="AS29">
            <v>19</v>
          </cell>
          <cell r="AT29">
            <v>781</v>
          </cell>
          <cell r="AU29">
            <v>21</v>
          </cell>
          <cell r="AV29">
            <v>1223</v>
          </cell>
          <cell r="AW29">
            <v>21</v>
          </cell>
          <cell r="AX29">
            <v>1633</v>
          </cell>
          <cell r="AY29">
            <v>21</v>
          </cell>
          <cell r="AZ29">
            <v>2053</v>
          </cell>
        </row>
        <row r="30">
          <cell r="B30">
            <v>20</v>
          </cell>
          <cell r="C30">
            <v>4</v>
          </cell>
          <cell r="D30">
            <v>386</v>
          </cell>
          <cell r="E30">
            <v>626</v>
          </cell>
          <cell r="G30">
            <v>20</v>
          </cell>
          <cell r="H30">
            <v>13</v>
          </cell>
          <cell r="I30">
            <v>781</v>
          </cell>
          <cell r="J30">
            <v>1301</v>
          </cell>
          <cell r="L30">
            <v>20</v>
          </cell>
          <cell r="M30">
            <v>15</v>
          </cell>
          <cell r="N30">
            <v>1191</v>
          </cell>
          <cell r="O30">
            <v>1951</v>
          </cell>
          <cell r="Q30">
            <v>20</v>
          </cell>
          <cell r="R30">
            <v>4</v>
          </cell>
          <cell r="S30">
            <v>1604</v>
          </cell>
          <cell r="T30">
            <v>2644</v>
          </cell>
          <cell r="V30">
            <v>20</v>
          </cell>
          <cell r="W30">
            <v>4</v>
          </cell>
          <cell r="X30">
            <v>2013</v>
          </cell>
          <cell r="Y30">
            <v>3333</v>
          </cell>
          <cell r="AA30">
            <v>20</v>
          </cell>
          <cell r="AB30" t="str">
            <v/>
          </cell>
          <cell r="AC30" t="str">
            <v/>
          </cell>
          <cell r="AD30" t="str">
            <v/>
          </cell>
          <cell r="AF30">
            <v>20</v>
          </cell>
          <cell r="AG30" t="str">
            <v/>
          </cell>
          <cell r="AH30" t="str">
            <v/>
          </cell>
          <cell r="AI30" t="str">
            <v/>
          </cell>
          <cell r="AK30">
            <v>20</v>
          </cell>
          <cell r="AL30" t="str">
            <v/>
          </cell>
          <cell r="AM30" t="str">
            <v/>
          </cell>
          <cell r="AN30" t="str">
            <v/>
          </cell>
          <cell r="AP30">
            <v>20</v>
          </cell>
          <cell r="AQ30">
            <v>23</v>
          </cell>
          <cell r="AR30">
            <v>3600</v>
          </cell>
          <cell r="AS30">
            <v>23</v>
          </cell>
          <cell r="AT30">
            <v>7200</v>
          </cell>
          <cell r="AU30">
            <v>23</v>
          </cell>
          <cell r="AV30">
            <v>10800</v>
          </cell>
          <cell r="AW30">
            <v>23</v>
          </cell>
          <cell r="AX30">
            <v>14400</v>
          </cell>
          <cell r="AY30">
            <v>23</v>
          </cell>
          <cell r="AZ30">
            <v>18000</v>
          </cell>
        </row>
        <row r="31">
          <cell r="B31">
            <v>21</v>
          </cell>
          <cell r="C31">
            <v>13</v>
          </cell>
          <cell r="D31">
            <v>390</v>
          </cell>
          <cell r="E31">
            <v>630</v>
          </cell>
          <cell r="G31">
            <v>21</v>
          </cell>
          <cell r="H31">
            <v>15</v>
          </cell>
          <cell r="I31">
            <v>788</v>
          </cell>
          <cell r="J31">
            <v>1308</v>
          </cell>
          <cell r="L31">
            <v>21</v>
          </cell>
          <cell r="M31">
            <v>19</v>
          </cell>
          <cell r="N31">
            <v>1223</v>
          </cell>
          <cell r="O31">
            <v>2023</v>
          </cell>
          <cell r="Q31">
            <v>21</v>
          </cell>
          <cell r="R31">
            <v>19</v>
          </cell>
          <cell r="S31">
            <v>1633</v>
          </cell>
          <cell r="T31">
            <v>2713</v>
          </cell>
          <cell r="V31">
            <v>21</v>
          </cell>
          <cell r="W31">
            <v>19</v>
          </cell>
          <cell r="X31">
            <v>2053</v>
          </cell>
          <cell r="Y31">
            <v>3413</v>
          </cell>
          <cell r="AA31">
            <v>21</v>
          </cell>
          <cell r="AB31" t="str">
            <v/>
          </cell>
          <cell r="AC31" t="str">
            <v/>
          </cell>
          <cell r="AD31" t="str">
            <v/>
          </cell>
          <cell r="AF31">
            <v>21</v>
          </cell>
          <cell r="AG31" t="str">
            <v/>
          </cell>
          <cell r="AH31" t="str">
            <v/>
          </cell>
          <cell r="AI31" t="str">
            <v/>
          </cell>
          <cell r="AK31">
            <v>21</v>
          </cell>
          <cell r="AL31" t="str">
            <v/>
          </cell>
          <cell r="AM31" t="str">
            <v/>
          </cell>
          <cell r="AN31" t="str">
            <v/>
          </cell>
          <cell r="AP31">
            <v>21</v>
          </cell>
          <cell r="AQ31">
            <v>8</v>
          </cell>
          <cell r="AR31">
            <v>345</v>
          </cell>
          <cell r="AS31">
            <v>12</v>
          </cell>
          <cell r="AT31">
            <v>727</v>
          </cell>
          <cell r="AU31">
            <v>15</v>
          </cell>
          <cell r="AV31">
            <v>1134</v>
          </cell>
          <cell r="AW31">
            <v>15</v>
          </cell>
          <cell r="AX31">
            <v>1533</v>
          </cell>
          <cell r="AY31">
            <v>15</v>
          </cell>
          <cell r="AZ31">
            <v>1907</v>
          </cell>
        </row>
        <row r="32">
          <cell r="B32">
            <v>22</v>
          </cell>
          <cell r="C32">
            <v>14</v>
          </cell>
          <cell r="D32">
            <v>423</v>
          </cell>
          <cell r="E32">
            <v>703</v>
          </cell>
          <cell r="G32">
            <v>22</v>
          </cell>
          <cell r="H32">
            <v>14</v>
          </cell>
          <cell r="I32">
            <v>851</v>
          </cell>
          <cell r="J32">
            <v>1411</v>
          </cell>
          <cell r="L32">
            <v>22</v>
          </cell>
          <cell r="M32">
            <v>14</v>
          </cell>
          <cell r="N32">
            <v>1300</v>
          </cell>
          <cell r="O32">
            <v>2140</v>
          </cell>
          <cell r="Q32">
            <v>22</v>
          </cell>
          <cell r="R32">
            <v>14</v>
          </cell>
          <cell r="S32">
            <v>1729</v>
          </cell>
          <cell r="T32">
            <v>2849</v>
          </cell>
          <cell r="V32">
            <v>22</v>
          </cell>
          <cell r="W32">
            <v>14</v>
          </cell>
          <cell r="X32">
            <v>2128</v>
          </cell>
          <cell r="Y32">
            <v>3528</v>
          </cell>
          <cell r="AA32">
            <v>22</v>
          </cell>
          <cell r="AB32" t="str">
            <v/>
          </cell>
          <cell r="AC32" t="str">
            <v/>
          </cell>
          <cell r="AD32" t="str">
            <v/>
          </cell>
          <cell r="AF32">
            <v>22</v>
          </cell>
          <cell r="AG32" t="str">
            <v/>
          </cell>
          <cell r="AH32" t="str">
            <v/>
          </cell>
          <cell r="AI32" t="str">
            <v/>
          </cell>
          <cell r="AK32">
            <v>22</v>
          </cell>
          <cell r="AL32" t="str">
            <v/>
          </cell>
          <cell r="AM32" t="str">
            <v/>
          </cell>
          <cell r="AN32" t="str">
            <v/>
          </cell>
          <cell r="AP32">
            <v>22</v>
          </cell>
          <cell r="AQ32">
            <v>12</v>
          </cell>
          <cell r="AR32">
            <v>354</v>
          </cell>
          <cell r="AS32">
            <v>13</v>
          </cell>
          <cell r="AT32">
            <v>731</v>
          </cell>
          <cell r="AU32">
            <v>11</v>
          </cell>
          <cell r="AV32">
            <v>1111</v>
          </cell>
          <cell r="AW32">
            <v>14</v>
          </cell>
          <cell r="AX32">
            <v>1509</v>
          </cell>
          <cell r="AY32">
            <v>10</v>
          </cell>
          <cell r="AZ32">
            <v>1876</v>
          </cell>
        </row>
        <row r="33">
          <cell r="B33">
            <v>23</v>
          </cell>
          <cell r="C33">
            <v>20</v>
          </cell>
          <cell r="D33">
            <v>3600</v>
          </cell>
          <cell r="E33">
            <v>10000</v>
          </cell>
          <cell r="G33">
            <v>23</v>
          </cell>
          <cell r="H33">
            <v>20</v>
          </cell>
          <cell r="I33">
            <v>7200</v>
          </cell>
          <cell r="J33">
            <v>20000</v>
          </cell>
          <cell r="L33">
            <v>23</v>
          </cell>
          <cell r="M33">
            <v>20</v>
          </cell>
          <cell r="N33">
            <v>10800</v>
          </cell>
          <cell r="O33">
            <v>30000</v>
          </cell>
          <cell r="Q33">
            <v>23</v>
          </cell>
          <cell r="R33">
            <v>20</v>
          </cell>
          <cell r="S33">
            <v>14400</v>
          </cell>
          <cell r="T33">
            <v>40000</v>
          </cell>
          <cell r="V33">
            <v>23</v>
          </cell>
          <cell r="W33">
            <v>20</v>
          </cell>
          <cell r="X33">
            <v>18000</v>
          </cell>
          <cell r="Y33">
            <v>50000</v>
          </cell>
          <cell r="AA33">
            <v>23</v>
          </cell>
          <cell r="AB33" t="str">
            <v/>
          </cell>
          <cell r="AC33" t="str">
            <v/>
          </cell>
          <cell r="AD33" t="str">
            <v/>
          </cell>
          <cell r="AF33">
            <v>23</v>
          </cell>
          <cell r="AG33" t="str">
            <v/>
          </cell>
          <cell r="AH33" t="str">
            <v/>
          </cell>
          <cell r="AI33" t="str">
            <v/>
          </cell>
          <cell r="AK33">
            <v>23</v>
          </cell>
          <cell r="AL33" t="str">
            <v/>
          </cell>
          <cell r="AM33" t="str">
            <v/>
          </cell>
          <cell r="AN33" t="str">
            <v/>
          </cell>
          <cell r="AP33">
            <v>23</v>
          </cell>
          <cell r="AQ33">
            <v>5</v>
          </cell>
          <cell r="AR33">
            <v>331</v>
          </cell>
          <cell r="AS33">
            <v>3</v>
          </cell>
          <cell r="AT33">
            <v>669</v>
          </cell>
          <cell r="AU33">
            <v>4</v>
          </cell>
          <cell r="AV33">
            <v>1008</v>
          </cell>
          <cell r="AW33">
            <v>3</v>
          </cell>
          <cell r="AX33">
            <v>1360</v>
          </cell>
          <cell r="AY33">
            <v>4</v>
          </cell>
          <cell r="AZ33">
            <v>1706</v>
          </cell>
        </row>
        <row r="34">
          <cell r="B34">
            <v>24</v>
          </cell>
          <cell r="C34">
            <v>16</v>
          </cell>
          <cell r="D34">
            <v>3600</v>
          </cell>
          <cell r="E34">
            <v>10000</v>
          </cell>
          <cell r="G34">
            <v>24</v>
          </cell>
          <cell r="H34">
            <v>16</v>
          </cell>
          <cell r="I34">
            <v>7200</v>
          </cell>
          <cell r="J34">
            <v>20000</v>
          </cell>
          <cell r="L34">
            <v>24</v>
          </cell>
          <cell r="M34">
            <v>16</v>
          </cell>
          <cell r="N34">
            <v>10800</v>
          </cell>
          <cell r="O34">
            <v>30000</v>
          </cell>
          <cell r="Q34">
            <v>24</v>
          </cell>
          <cell r="R34">
            <v>16</v>
          </cell>
          <cell r="S34">
            <v>14400</v>
          </cell>
          <cell r="T34">
            <v>40000</v>
          </cell>
          <cell r="V34">
            <v>24</v>
          </cell>
          <cell r="W34">
            <v>16</v>
          </cell>
          <cell r="X34">
            <v>18000</v>
          </cell>
          <cell r="Y34">
            <v>50000</v>
          </cell>
          <cell r="AA34">
            <v>24</v>
          </cell>
          <cell r="AB34" t="str">
            <v/>
          </cell>
          <cell r="AC34" t="str">
            <v/>
          </cell>
          <cell r="AD34" t="str">
            <v/>
          </cell>
          <cell r="AF34">
            <v>24</v>
          </cell>
          <cell r="AG34" t="str">
            <v/>
          </cell>
          <cell r="AH34" t="str">
            <v/>
          </cell>
          <cell r="AI34" t="str">
            <v/>
          </cell>
          <cell r="AK34">
            <v>24</v>
          </cell>
          <cell r="AL34" t="str">
            <v/>
          </cell>
          <cell r="AM34" t="str">
            <v/>
          </cell>
          <cell r="AN34" t="str">
            <v/>
          </cell>
          <cell r="AP34">
            <v>24</v>
          </cell>
          <cell r="AQ34">
            <v>11</v>
          </cell>
          <cell r="AR34">
            <v>353</v>
          </cell>
          <cell r="AS34">
            <v>7</v>
          </cell>
          <cell r="AT34">
            <v>689</v>
          </cell>
          <cell r="AU34">
            <v>6</v>
          </cell>
          <cell r="AV34">
            <v>1046</v>
          </cell>
          <cell r="AW34">
            <v>6</v>
          </cell>
          <cell r="AX34">
            <v>1418</v>
          </cell>
          <cell r="AY34">
            <v>6</v>
          </cell>
          <cell r="AZ34">
            <v>1806</v>
          </cell>
        </row>
        <row r="35">
          <cell r="B35">
            <v>25</v>
          </cell>
          <cell r="C35" t="str">
            <v/>
          </cell>
          <cell r="D35" t="str">
            <v/>
          </cell>
          <cell r="E35" t="str">
            <v/>
          </cell>
          <cell r="G35">
            <v>25</v>
          </cell>
          <cell r="H35" t="str">
            <v/>
          </cell>
          <cell r="I35" t="str">
            <v/>
          </cell>
          <cell r="J35" t="str">
            <v/>
          </cell>
          <cell r="L35">
            <v>25</v>
          </cell>
          <cell r="M35" t="str">
            <v/>
          </cell>
          <cell r="N35" t="str">
            <v/>
          </cell>
          <cell r="O35" t="str">
            <v/>
          </cell>
          <cell r="Q35">
            <v>25</v>
          </cell>
          <cell r="R35" t="str">
            <v/>
          </cell>
          <cell r="S35" t="str">
            <v/>
          </cell>
          <cell r="T35" t="str">
            <v/>
          </cell>
          <cell r="V35">
            <v>25</v>
          </cell>
          <cell r="W35" t="str">
            <v/>
          </cell>
          <cell r="X35" t="str">
            <v/>
          </cell>
          <cell r="Y35" t="str">
            <v/>
          </cell>
          <cell r="AA35">
            <v>25</v>
          </cell>
          <cell r="AB35" t="str">
            <v/>
          </cell>
          <cell r="AC35" t="str">
            <v/>
          </cell>
          <cell r="AD35" t="str">
            <v/>
          </cell>
          <cell r="AF35">
            <v>25</v>
          </cell>
          <cell r="AG35" t="str">
            <v/>
          </cell>
          <cell r="AH35" t="str">
            <v/>
          </cell>
          <cell r="AI35" t="str">
            <v/>
          </cell>
          <cell r="AK35">
            <v>25</v>
          </cell>
          <cell r="AL35" t="str">
            <v/>
          </cell>
          <cell r="AM35" t="str">
            <v/>
          </cell>
          <cell r="AN35" t="str">
            <v/>
          </cell>
          <cell r="AP35">
            <v>25</v>
          </cell>
          <cell r="AQ35" t="e">
            <v>#N/A</v>
          </cell>
          <cell r="AR35" t="str">
            <v/>
          </cell>
          <cell r="AS35" t="e">
            <v>#N/A</v>
          </cell>
          <cell r="AT35" t="str">
            <v/>
          </cell>
          <cell r="AU35" t="e">
            <v>#N/A</v>
          </cell>
          <cell r="AV35" t="str">
            <v/>
          </cell>
          <cell r="AW35" t="e">
            <v>#N/A</v>
          </cell>
          <cell r="AX35" t="str">
            <v/>
          </cell>
          <cell r="AY35" t="e">
            <v>#N/A</v>
          </cell>
          <cell r="AZ35" t="str">
            <v/>
          </cell>
        </row>
        <row r="36">
          <cell r="B36">
            <v>26</v>
          </cell>
          <cell r="C36" t="str">
            <v/>
          </cell>
          <cell r="D36" t="str">
            <v/>
          </cell>
          <cell r="E36" t="str">
            <v/>
          </cell>
          <cell r="G36">
            <v>26</v>
          </cell>
          <cell r="H36" t="str">
            <v/>
          </cell>
          <cell r="I36" t="str">
            <v/>
          </cell>
          <cell r="J36" t="str">
            <v/>
          </cell>
          <cell r="L36">
            <v>26</v>
          </cell>
          <cell r="M36" t="str">
            <v/>
          </cell>
          <cell r="N36" t="str">
            <v/>
          </cell>
          <cell r="O36" t="str">
            <v/>
          </cell>
          <cell r="Q36">
            <v>26</v>
          </cell>
          <cell r="R36" t="str">
            <v/>
          </cell>
          <cell r="S36" t="str">
            <v/>
          </cell>
          <cell r="T36" t="str">
            <v/>
          </cell>
          <cell r="V36">
            <v>26</v>
          </cell>
          <cell r="W36" t="str">
            <v/>
          </cell>
          <cell r="X36" t="str">
            <v/>
          </cell>
          <cell r="Y36" t="str">
            <v/>
          </cell>
          <cell r="AA36">
            <v>26</v>
          </cell>
          <cell r="AB36" t="str">
            <v/>
          </cell>
          <cell r="AC36" t="str">
            <v/>
          </cell>
          <cell r="AD36" t="str">
            <v/>
          </cell>
          <cell r="AF36">
            <v>26</v>
          </cell>
          <cell r="AG36" t="str">
            <v/>
          </cell>
          <cell r="AH36" t="str">
            <v/>
          </cell>
          <cell r="AI36" t="str">
            <v/>
          </cell>
          <cell r="AK36">
            <v>26</v>
          </cell>
          <cell r="AL36" t="str">
            <v/>
          </cell>
          <cell r="AM36" t="str">
            <v/>
          </cell>
          <cell r="AN36" t="str">
            <v/>
          </cell>
          <cell r="AP36">
            <v>26</v>
          </cell>
          <cell r="AQ36" t="e">
            <v>#N/A</v>
          </cell>
          <cell r="AR36" t="str">
            <v/>
          </cell>
          <cell r="AS36" t="e">
            <v>#N/A</v>
          </cell>
          <cell r="AT36" t="str">
            <v/>
          </cell>
          <cell r="AU36" t="e">
            <v>#N/A</v>
          </cell>
          <cell r="AV36" t="str">
            <v/>
          </cell>
          <cell r="AW36" t="e">
            <v>#N/A</v>
          </cell>
          <cell r="AX36" t="str">
            <v/>
          </cell>
          <cell r="AY36" t="e">
            <v>#N/A</v>
          </cell>
          <cell r="AZ36" t="str">
            <v/>
          </cell>
        </row>
        <row r="37">
          <cell r="B37">
            <v>27</v>
          </cell>
          <cell r="C37" t="str">
            <v/>
          </cell>
          <cell r="D37" t="str">
            <v/>
          </cell>
          <cell r="E37" t="str">
            <v/>
          </cell>
          <cell r="G37">
            <v>27</v>
          </cell>
          <cell r="H37" t="str">
            <v/>
          </cell>
          <cell r="I37" t="str">
            <v/>
          </cell>
          <cell r="J37" t="str">
            <v/>
          </cell>
          <cell r="L37">
            <v>27</v>
          </cell>
          <cell r="M37" t="str">
            <v/>
          </cell>
          <cell r="N37" t="str">
            <v/>
          </cell>
          <cell r="O37" t="str">
            <v/>
          </cell>
          <cell r="Q37">
            <v>27</v>
          </cell>
          <cell r="R37" t="str">
            <v/>
          </cell>
          <cell r="S37" t="str">
            <v/>
          </cell>
          <cell r="T37" t="str">
            <v/>
          </cell>
          <cell r="V37">
            <v>27</v>
          </cell>
          <cell r="W37" t="str">
            <v/>
          </cell>
          <cell r="X37" t="str">
            <v/>
          </cell>
          <cell r="Y37" t="str">
            <v/>
          </cell>
          <cell r="AA37">
            <v>27</v>
          </cell>
          <cell r="AB37" t="str">
            <v/>
          </cell>
          <cell r="AC37" t="str">
            <v/>
          </cell>
          <cell r="AD37" t="str">
            <v/>
          </cell>
          <cell r="AF37">
            <v>27</v>
          </cell>
          <cell r="AG37" t="str">
            <v/>
          </cell>
          <cell r="AH37" t="str">
            <v/>
          </cell>
          <cell r="AI37" t="str">
            <v/>
          </cell>
          <cell r="AK37">
            <v>27</v>
          </cell>
          <cell r="AL37" t="str">
            <v/>
          </cell>
          <cell r="AM37" t="str">
            <v/>
          </cell>
          <cell r="AN37" t="str">
            <v/>
          </cell>
          <cell r="AP37">
            <v>27</v>
          </cell>
          <cell r="AQ37" t="e">
            <v>#N/A</v>
          </cell>
          <cell r="AR37" t="str">
            <v/>
          </cell>
          <cell r="AS37" t="e">
            <v>#N/A</v>
          </cell>
          <cell r="AT37" t="str">
            <v/>
          </cell>
          <cell r="AU37" t="e">
            <v>#N/A</v>
          </cell>
          <cell r="AV37" t="str">
            <v/>
          </cell>
          <cell r="AW37" t="e">
            <v>#N/A</v>
          </cell>
          <cell r="AX37" t="str">
            <v/>
          </cell>
          <cell r="AY37" t="e">
            <v>#N/A</v>
          </cell>
          <cell r="AZ37" t="str">
            <v/>
          </cell>
        </row>
        <row r="38">
          <cell r="B38">
            <v>28</v>
          </cell>
          <cell r="C38" t="str">
            <v/>
          </cell>
          <cell r="D38" t="str">
            <v/>
          </cell>
          <cell r="E38" t="str">
            <v/>
          </cell>
          <cell r="G38">
            <v>28</v>
          </cell>
          <cell r="H38" t="str">
            <v/>
          </cell>
          <cell r="I38" t="str">
            <v/>
          </cell>
          <cell r="J38" t="str">
            <v/>
          </cell>
          <cell r="L38">
            <v>28</v>
          </cell>
          <cell r="M38" t="str">
            <v/>
          </cell>
          <cell r="N38" t="str">
            <v/>
          </cell>
          <cell r="O38" t="str">
            <v/>
          </cell>
          <cell r="Q38">
            <v>28</v>
          </cell>
          <cell r="R38" t="str">
            <v/>
          </cell>
          <cell r="S38" t="str">
            <v/>
          </cell>
          <cell r="T38" t="str">
            <v/>
          </cell>
          <cell r="V38">
            <v>28</v>
          </cell>
          <cell r="W38" t="str">
            <v/>
          </cell>
          <cell r="X38" t="str">
            <v/>
          </cell>
          <cell r="Y38" t="str">
            <v/>
          </cell>
          <cell r="AA38">
            <v>28</v>
          </cell>
          <cell r="AB38" t="str">
            <v/>
          </cell>
          <cell r="AC38" t="str">
            <v/>
          </cell>
          <cell r="AD38" t="str">
            <v/>
          </cell>
          <cell r="AF38">
            <v>28</v>
          </cell>
          <cell r="AG38" t="str">
            <v/>
          </cell>
          <cell r="AH38" t="str">
            <v/>
          </cell>
          <cell r="AI38" t="str">
            <v/>
          </cell>
          <cell r="AK38">
            <v>28</v>
          </cell>
          <cell r="AL38" t="str">
            <v/>
          </cell>
          <cell r="AM38" t="str">
            <v/>
          </cell>
          <cell r="AN38" t="str">
            <v/>
          </cell>
          <cell r="AP38">
            <v>28</v>
          </cell>
          <cell r="AQ38" t="e">
            <v>#N/A</v>
          </cell>
          <cell r="AR38" t="str">
            <v/>
          </cell>
          <cell r="AS38" t="e">
            <v>#N/A</v>
          </cell>
          <cell r="AT38" t="str">
            <v/>
          </cell>
          <cell r="AU38" t="e">
            <v>#N/A</v>
          </cell>
          <cell r="AV38" t="str">
            <v/>
          </cell>
          <cell r="AW38" t="e">
            <v>#N/A</v>
          </cell>
          <cell r="AX38" t="str">
            <v/>
          </cell>
          <cell r="AY38" t="e">
            <v>#N/A</v>
          </cell>
          <cell r="AZ38" t="str">
            <v/>
          </cell>
        </row>
        <row r="39">
          <cell r="B39">
            <v>29</v>
          </cell>
          <cell r="C39" t="str">
            <v/>
          </cell>
          <cell r="D39" t="str">
            <v/>
          </cell>
          <cell r="E39" t="str">
            <v/>
          </cell>
          <cell r="G39">
            <v>29</v>
          </cell>
          <cell r="H39" t="str">
            <v/>
          </cell>
          <cell r="I39" t="str">
            <v/>
          </cell>
          <cell r="J39" t="str">
            <v/>
          </cell>
          <cell r="L39">
            <v>29</v>
          </cell>
          <cell r="M39" t="str">
            <v/>
          </cell>
          <cell r="N39" t="str">
            <v/>
          </cell>
          <cell r="O39" t="str">
            <v/>
          </cell>
          <cell r="Q39">
            <v>29</v>
          </cell>
          <cell r="R39" t="str">
            <v/>
          </cell>
          <cell r="S39" t="str">
            <v/>
          </cell>
          <cell r="T39" t="str">
            <v/>
          </cell>
          <cell r="V39">
            <v>29</v>
          </cell>
          <cell r="W39" t="str">
            <v/>
          </cell>
          <cell r="X39" t="str">
            <v/>
          </cell>
          <cell r="Y39" t="str">
            <v/>
          </cell>
          <cell r="AA39">
            <v>29</v>
          </cell>
          <cell r="AB39" t="str">
            <v/>
          </cell>
          <cell r="AC39" t="str">
            <v/>
          </cell>
          <cell r="AD39" t="str">
            <v/>
          </cell>
          <cell r="AF39">
            <v>29</v>
          </cell>
          <cell r="AG39" t="str">
            <v/>
          </cell>
          <cell r="AH39" t="str">
            <v/>
          </cell>
          <cell r="AI39" t="str">
            <v/>
          </cell>
          <cell r="AK39">
            <v>29</v>
          </cell>
          <cell r="AL39" t="str">
            <v/>
          </cell>
          <cell r="AM39" t="str">
            <v/>
          </cell>
          <cell r="AN39" t="str">
            <v/>
          </cell>
          <cell r="AP39">
            <v>29</v>
          </cell>
          <cell r="AQ39" t="e">
            <v>#N/A</v>
          </cell>
          <cell r="AR39" t="str">
            <v/>
          </cell>
          <cell r="AS39" t="e">
            <v>#N/A</v>
          </cell>
          <cell r="AT39" t="str">
            <v/>
          </cell>
          <cell r="AU39" t="e">
            <v>#N/A</v>
          </cell>
          <cell r="AV39" t="str">
            <v/>
          </cell>
          <cell r="AW39" t="e">
            <v>#N/A</v>
          </cell>
          <cell r="AX39" t="str">
            <v/>
          </cell>
          <cell r="AY39" t="e">
            <v>#N/A</v>
          </cell>
          <cell r="AZ39" t="str">
            <v/>
          </cell>
        </row>
        <row r="40">
          <cell r="B40">
            <v>30</v>
          </cell>
          <cell r="C40" t="str">
            <v/>
          </cell>
          <cell r="D40" t="str">
            <v/>
          </cell>
          <cell r="E40" t="str">
            <v/>
          </cell>
          <cell r="G40">
            <v>30</v>
          </cell>
          <cell r="H40" t="str">
            <v/>
          </cell>
          <cell r="I40" t="str">
            <v/>
          </cell>
          <cell r="J40" t="str">
            <v/>
          </cell>
          <cell r="L40">
            <v>30</v>
          </cell>
          <cell r="M40" t="str">
            <v/>
          </cell>
          <cell r="N40" t="str">
            <v/>
          </cell>
          <cell r="O40" t="str">
            <v/>
          </cell>
          <cell r="Q40">
            <v>30</v>
          </cell>
          <cell r="R40" t="str">
            <v/>
          </cell>
          <cell r="S40" t="str">
            <v/>
          </cell>
          <cell r="T40" t="str">
            <v/>
          </cell>
          <cell r="V40">
            <v>30</v>
          </cell>
          <cell r="W40" t="str">
            <v/>
          </cell>
          <cell r="X40" t="str">
            <v/>
          </cell>
          <cell r="Y40" t="str">
            <v/>
          </cell>
          <cell r="AA40">
            <v>30</v>
          </cell>
          <cell r="AB40" t="str">
            <v/>
          </cell>
          <cell r="AC40" t="str">
            <v/>
          </cell>
          <cell r="AD40" t="str">
            <v/>
          </cell>
          <cell r="AF40">
            <v>30</v>
          </cell>
          <cell r="AG40" t="str">
            <v/>
          </cell>
          <cell r="AH40" t="str">
            <v/>
          </cell>
          <cell r="AI40" t="str">
            <v/>
          </cell>
          <cell r="AK40">
            <v>30</v>
          </cell>
          <cell r="AL40" t="str">
            <v/>
          </cell>
          <cell r="AM40" t="str">
            <v/>
          </cell>
          <cell r="AN40" t="str">
            <v/>
          </cell>
          <cell r="AP40">
            <v>30</v>
          </cell>
          <cell r="AQ40" t="e">
            <v>#N/A</v>
          </cell>
          <cell r="AR40" t="str">
            <v/>
          </cell>
          <cell r="AS40" t="e">
            <v>#N/A</v>
          </cell>
          <cell r="AT40" t="str">
            <v/>
          </cell>
          <cell r="AU40" t="e">
            <v>#N/A</v>
          </cell>
          <cell r="AV40" t="str">
            <v/>
          </cell>
          <cell r="AW40" t="e">
            <v>#N/A</v>
          </cell>
          <cell r="AX40" t="str">
            <v/>
          </cell>
          <cell r="AY40" t="e">
            <v>#N/A</v>
          </cell>
          <cell r="AZ40" t="str">
            <v/>
          </cell>
        </row>
        <row r="41">
          <cell r="B41">
            <v>31</v>
          </cell>
          <cell r="C41" t="str">
            <v/>
          </cell>
          <cell r="D41" t="str">
            <v/>
          </cell>
          <cell r="E41" t="str">
            <v/>
          </cell>
          <cell r="G41">
            <v>31</v>
          </cell>
          <cell r="H41" t="str">
            <v/>
          </cell>
          <cell r="I41" t="str">
            <v/>
          </cell>
          <cell r="J41" t="str">
            <v/>
          </cell>
          <cell r="L41">
            <v>31</v>
          </cell>
          <cell r="M41" t="str">
            <v/>
          </cell>
          <cell r="N41" t="str">
            <v/>
          </cell>
          <cell r="O41" t="str">
            <v/>
          </cell>
          <cell r="Q41">
            <v>31</v>
          </cell>
          <cell r="R41" t="str">
            <v/>
          </cell>
          <cell r="S41" t="str">
            <v/>
          </cell>
          <cell r="T41" t="str">
            <v/>
          </cell>
          <cell r="V41">
            <v>31</v>
          </cell>
          <cell r="W41" t="str">
            <v/>
          </cell>
          <cell r="X41" t="str">
            <v/>
          </cell>
          <cell r="Y41" t="str">
            <v/>
          </cell>
          <cell r="AA41">
            <v>31</v>
          </cell>
          <cell r="AB41" t="str">
            <v/>
          </cell>
          <cell r="AC41" t="str">
            <v/>
          </cell>
          <cell r="AD41" t="str">
            <v/>
          </cell>
          <cell r="AF41">
            <v>31</v>
          </cell>
          <cell r="AG41" t="str">
            <v/>
          </cell>
          <cell r="AH41" t="str">
            <v/>
          </cell>
          <cell r="AI41" t="str">
            <v/>
          </cell>
          <cell r="AK41">
            <v>31</v>
          </cell>
          <cell r="AL41" t="str">
            <v/>
          </cell>
          <cell r="AM41" t="str">
            <v/>
          </cell>
          <cell r="AN41" t="str">
            <v/>
          </cell>
          <cell r="AP41">
            <v>31</v>
          </cell>
          <cell r="AQ41" t="e">
            <v>#N/A</v>
          </cell>
          <cell r="AR41" t="str">
            <v/>
          </cell>
          <cell r="AS41" t="e">
            <v>#N/A</v>
          </cell>
          <cell r="AT41" t="str">
            <v/>
          </cell>
          <cell r="AU41" t="e">
            <v>#N/A</v>
          </cell>
          <cell r="AV41" t="str">
            <v/>
          </cell>
          <cell r="AW41" t="e">
            <v>#N/A</v>
          </cell>
          <cell r="AX41" t="str">
            <v/>
          </cell>
          <cell r="AY41" t="e">
            <v>#N/A</v>
          </cell>
          <cell r="AZ41" t="str">
            <v/>
          </cell>
        </row>
        <row r="42">
          <cell r="B42">
            <v>32</v>
          </cell>
          <cell r="C42" t="str">
            <v/>
          </cell>
          <cell r="D42" t="str">
            <v/>
          </cell>
          <cell r="E42" t="str">
            <v/>
          </cell>
          <cell r="G42">
            <v>32</v>
          </cell>
          <cell r="H42" t="str">
            <v/>
          </cell>
          <cell r="I42" t="str">
            <v/>
          </cell>
          <cell r="J42" t="str">
            <v/>
          </cell>
          <cell r="L42">
            <v>32</v>
          </cell>
          <cell r="M42" t="str">
            <v/>
          </cell>
          <cell r="N42" t="str">
            <v/>
          </cell>
          <cell r="O42" t="str">
            <v/>
          </cell>
          <cell r="Q42">
            <v>32</v>
          </cell>
          <cell r="R42" t="str">
            <v/>
          </cell>
          <cell r="S42" t="str">
            <v/>
          </cell>
          <cell r="T42" t="str">
            <v/>
          </cell>
          <cell r="V42">
            <v>32</v>
          </cell>
          <cell r="W42" t="str">
            <v/>
          </cell>
          <cell r="X42" t="str">
            <v/>
          </cell>
          <cell r="Y42" t="str">
            <v/>
          </cell>
          <cell r="AA42">
            <v>32</v>
          </cell>
          <cell r="AB42" t="str">
            <v/>
          </cell>
          <cell r="AC42" t="str">
            <v/>
          </cell>
          <cell r="AD42" t="str">
            <v/>
          </cell>
          <cell r="AF42">
            <v>32</v>
          </cell>
          <cell r="AG42" t="str">
            <v/>
          </cell>
          <cell r="AH42" t="str">
            <v/>
          </cell>
          <cell r="AI42" t="str">
            <v/>
          </cell>
          <cell r="AK42">
            <v>32</v>
          </cell>
          <cell r="AL42" t="str">
            <v/>
          </cell>
          <cell r="AM42" t="str">
            <v/>
          </cell>
          <cell r="AN42" t="str">
            <v/>
          </cell>
          <cell r="AP42">
            <v>32</v>
          </cell>
          <cell r="AQ42" t="e">
            <v>#N/A</v>
          </cell>
          <cell r="AR42" t="str">
            <v/>
          </cell>
          <cell r="AS42" t="e">
            <v>#N/A</v>
          </cell>
          <cell r="AT42" t="str">
            <v/>
          </cell>
          <cell r="AU42" t="e">
            <v>#N/A</v>
          </cell>
          <cell r="AV42" t="str">
            <v/>
          </cell>
          <cell r="AW42" t="e">
            <v>#N/A</v>
          </cell>
          <cell r="AX42" t="str">
            <v/>
          </cell>
          <cell r="AY42" t="e">
            <v>#N/A</v>
          </cell>
          <cell r="AZ42" t="str">
            <v/>
          </cell>
        </row>
        <row r="43">
          <cell r="B43">
            <v>33</v>
          </cell>
          <cell r="C43" t="str">
            <v/>
          </cell>
          <cell r="D43" t="str">
            <v/>
          </cell>
          <cell r="E43" t="str">
            <v/>
          </cell>
          <cell r="G43">
            <v>33</v>
          </cell>
          <cell r="H43" t="str">
            <v/>
          </cell>
          <cell r="I43" t="str">
            <v/>
          </cell>
          <cell r="J43" t="str">
            <v/>
          </cell>
          <cell r="L43">
            <v>33</v>
          </cell>
          <cell r="M43" t="str">
            <v/>
          </cell>
          <cell r="N43" t="str">
            <v/>
          </cell>
          <cell r="O43" t="str">
            <v/>
          </cell>
          <cell r="Q43">
            <v>33</v>
          </cell>
          <cell r="R43" t="str">
            <v/>
          </cell>
          <cell r="S43" t="str">
            <v/>
          </cell>
          <cell r="T43" t="str">
            <v/>
          </cell>
          <cell r="V43">
            <v>33</v>
          </cell>
          <cell r="W43" t="str">
            <v/>
          </cell>
          <cell r="X43" t="str">
            <v/>
          </cell>
          <cell r="Y43" t="str">
            <v/>
          </cell>
          <cell r="AA43">
            <v>33</v>
          </cell>
          <cell r="AB43" t="str">
            <v/>
          </cell>
          <cell r="AC43" t="str">
            <v/>
          </cell>
          <cell r="AD43" t="str">
            <v/>
          </cell>
          <cell r="AF43">
            <v>33</v>
          </cell>
          <cell r="AG43" t="str">
            <v/>
          </cell>
          <cell r="AH43" t="str">
            <v/>
          </cell>
          <cell r="AI43" t="str">
            <v/>
          </cell>
          <cell r="AK43">
            <v>33</v>
          </cell>
          <cell r="AL43" t="str">
            <v/>
          </cell>
          <cell r="AM43" t="str">
            <v/>
          </cell>
          <cell r="AN43" t="str">
            <v/>
          </cell>
          <cell r="AP43">
            <v>33</v>
          </cell>
          <cell r="AQ43" t="e">
            <v>#N/A</v>
          </cell>
          <cell r="AR43" t="str">
            <v/>
          </cell>
          <cell r="AS43" t="e">
            <v>#N/A</v>
          </cell>
          <cell r="AT43" t="str">
            <v/>
          </cell>
          <cell r="AU43" t="e">
            <v>#N/A</v>
          </cell>
          <cell r="AV43" t="str">
            <v/>
          </cell>
          <cell r="AW43" t="e">
            <v>#N/A</v>
          </cell>
          <cell r="AX43" t="str">
            <v/>
          </cell>
          <cell r="AY43" t="e">
            <v>#N/A</v>
          </cell>
          <cell r="AZ43" t="str">
            <v/>
          </cell>
        </row>
        <row r="44">
          <cell r="B44">
            <v>34</v>
          </cell>
          <cell r="C44" t="str">
            <v/>
          </cell>
          <cell r="D44" t="str">
            <v/>
          </cell>
          <cell r="E44" t="str">
            <v/>
          </cell>
          <cell r="G44">
            <v>34</v>
          </cell>
          <cell r="H44" t="str">
            <v/>
          </cell>
          <cell r="I44" t="str">
            <v/>
          </cell>
          <cell r="J44" t="str">
            <v/>
          </cell>
          <cell r="L44">
            <v>34</v>
          </cell>
          <cell r="M44" t="str">
            <v/>
          </cell>
          <cell r="N44" t="str">
            <v/>
          </cell>
          <cell r="O44" t="str">
            <v/>
          </cell>
          <cell r="Q44">
            <v>34</v>
          </cell>
          <cell r="R44" t="str">
            <v/>
          </cell>
          <cell r="S44" t="str">
            <v/>
          </cell>
          <cell r="T44" t="str">
            <v/>
          </cell>
          <cell r="V44">
            <v>34</v>
          </cell>
          <cell r="W44" t="str">
            <v/>
          </cell>
          <cell r="X44" t="str">
            <v/>
          </cell>
          <cell r="Y44" t="str">
            <v/>
          </cell>
          <cell r="AA44">
            <v>34</v>
          </cell>
          <cell r="AB44" t="str">
            <v/>
          </cell>
          <cell r="AC44" t="str">
            <v/>
          </cell>
          <cell r="AD44" t="str">
            <v/>
          </cell>
          <cell r="AF44">
            <v>34</v>
          </cell>
          <cell r="AG44" t="str">
            <v/>
          </cell>
          <cell r="AH44" t="str">
            <v/>
          </cell>
          <cell r="AI44" t="str">
            <v/>
          </cell>
          <cell r="AK44">
            <v>34</v>
          </cell>
          <cell r="AL44" t="str">
            <v/>
          </cell>
          <cell r="AM44" t="str">
            <v/>
          </cell>
          <cell r="AN44" t="str">
            <v/>
          </cell>
          <cell r="AP44">
            <v>34</v>
          </cell>
          <cell r="AQ44" t="e">
            <v>#N/A</v>
          </cell>
          <cell r="AR44" t="str">
            <v/>
          </cell>
          <cell r="AS44" t="e">
            <v>#N/A</v>
          </cell>
          <cell r="AT44" t="str">
            <v/>
          </cell>
          <cell r="AU44" t="e">
            <v>#N/A</v>
          </cell>
          <cell r="AV44" t="str">
            <v/>
          </cell>
          <cell r="AW44" t="e">
            <v>#N/A</v>
          </cell>
          <cell r="AX44" t="str">
            <v/>
          </cell>
          <cell r="AY44" t="e">
            <v>#N/A</v>
          </cell>
          <cell r="AZ44" t="str">
            <v/>
          </cell>
        </row>
        <row r="45">
          <cell r="B45">
            <v>35</v>
          </cell>
          <cell r="C45" t="str">
            <v/>
          </cell>
          <cell r="D45" t="str">
            <v/>
          </cell>
          <cell r="E45" t="str">
            <v/>
          </cell>
          <cell r="G45">
            <v>35</v>
          </cell>
          <cell r="H45" t="str">
            <v/>
          </cell>
          <cell r="I45" t="str">
            <v/>
          </cell>
          <cell r="J45" t="str">
            <v/>
          </cell>
          <cell r="L45">
            <v>35</v>
          </cell>
          <cell r="M45" t="str">
            <v/>
          </cell>
          <cell r="N45" t="str">
            <v/>
          </cell>
          <cell r="O45" t="str">
            <v/>
          </cell>
          <cell r="Q45">
            <v>35</v>
          </cell>
          <cell r="R45" t="str">
            <v/>
          </cell>
          <cell r="S45" t="str">
            <v/>
          </cell>
          <cell r="T45" t="str">
            <v/>
          </cell>
          <cell r="V45">
            <v>35</v>
          </cell>
          <cell r="W45" t="str">
            <v/>
          </cell>
          <cell r="X45" t="str">
            <v/>
          </cell>
          <cell r="Y45" t="str">
            <v/>
          </cell>
          <cell r="AA45">
            <v>35</v>
          </cell>
          <cell r="AB45" t="str">
            <v/>
          </cell>
          <cell r="AC45" t="str">
            <v/>
          </cell>
          <cell r="AD45" t="str">
            <v/>
          </cell>
          <cell r="AF45">
            <v>35</v>
          </cell>
          <cell r="AG45" t="str">
            <v/>
          </cell>
          <cell r="AH45" t="str">
            <v/>
          </cell>
          <cell r="AI45" t="str">
            <v/>
          </cell>
          <cell r="AK45">
            <v>35</v>
          </cell>
          <cell r="AL45" t="str">
            <v/>
          </cell>
          <cell r="AM45" t="str">
            <v/>
          </cell>
          <cell r="AN45" t="str">
            <v/>
          </cell>
          <cell r="AP45">
            <v>35</v>
          </cell>
          <cell r="AQ45" t="e">
            <v>#N/A</v>
          </cell>
          <cell r="AR45" t="str">
            <v/>
          </cell>
          <cell r="AS45" t="e">
            <v>#N/A</v>
          </cell>
          <cell r="AT45" t="str">
            <v/>
          </cell>
          <cell r="AU45" t="e">
            <v>#N/A</v>
          </cell>
          <cell r="AV45" t="str">
            <v/>
          </cell>
          <cell r="AW45" t="e">
            <v>#N/A</v>
          </cell>
          <cell r="AX45" t="str">
            <v/>
          </cell>
          <cell r="AY45" t="e">
            <v>#N/A</v>
          </cell>
          <cell r="AZ45" t="str">
            <v/>
          </cell>
        </row>
        <row r="46">
          <cell r="B46">
            <v>36</v>
          </cell>
          <cell r="C46" t="str">
            <v/>
          </cell>
          <cell r="D46" t="str">
            <v/>
          </cell>
          <cell r="E46" t="str">
            <v/>
          </cell>
          <cell r="G46">
            <v>36</v>
          </cell>
          <cell r="H46" t="str">
            <v/>
          </cell>
          <cell r="I46" t="str">
            <v/>
          </cell>
          <cell r="J46" t="str">
            <v/>
          </cell>
          <cell r="L46">
            <v>36</v>
          </cell>
          <cell r="M46" t="str">
            <v/>
          </cell>
          <cell r="N46" t="str">
            <v/>
          </cell>
          <cell r="O46" t="str">
            <v/>
          </cell>
          <cell r="Q46">
            <v>36</v>
          </cell>
          <cell r="R46" t="str">
            <v/>
          </cell>
          <cell r="S46" t="str">
            <v/>
          </cell>
          <cell r="T46" t="str">
            <v/>
          </cell>
          <cell r="V46">
            <v>36</v>
          </cell>
          <cell r="W46" t="str">
            <v/>
          </cell>
          <cell r="X46" t="str">
            <v/>
          </cell>
          <cell r="Y46" t="str">
            <v/>
          </cell>
          <cell r="AA46">
            <v>36</v>
          </cell>
          <cell r="AB46" t="str">
            <v/>
          </cell>
          <cell r="AC46" t="str">
            <v/>
          </cell>
          <cell r="AD46" t="str">
            <v/>
          </cell>
          <cell r="AF46">
            <v>36</v>
          </cell>
          <cell r="AG46" t="str">
            <v/>
          </cell>
          <cell r="AH46" t="str">
            <v/>
          </cell>
          <cell r="AI46" t="str">
            <v/>
          </cell>
          <cell r="AK46">
            <v>36</v>
          </cell>
          <cell r="AL46" t="str">
            <v/>
          </cell>
          <cell r="AM46" t="str">
            <v/>
          </cell>
          <cell r="AN46" t="str">
            <v/>
          </cell>
          <cell r="AP46">
            <v>36</v>
          </cell>
          <cell r="AQ46" t="e">
            <v>#N/A</v>
          </cell>
          <cell r="AR46" t="str">
            <v/>
          </cell>
          <cell r="AS46" t="e">
            <v>#N/A</v>
          </cell>
          <cell r="AT46" t="str">
            <v/>
          </cell>
          <cell r="AU46" t="e">
            <v>#N/A</v>
          </cell>
          <cell r="AV46" t="str">
            <v/>
          </cell>
          <cell r="AW46" t="e">
            <v>#N/A</v>
          </cell>
          <cell r="AX46" t="str">
            <v/>
          </cell>
          <cell r="AY46" t="e">
            <v>#N/A</v>
          </cell>
          <cell r="AZ46" t="str">
            <v/>
          </cell>
        </row>
        <row r="47">
          <cell r="B47">
            <v>37</v>
          </cell>
          <cell r="C47" t="str">
            <v/>
          </cell>
          <cell r="D47" t="str">
            <v/>
          </cell>
          <cell r="E47" t="str">
            <v/>
          </cell>
          <cell r="G47">
            <v>37</v>
          </cell>
          <cell r="H47" t="str">
            <v/>
          </cell>
          <cell r="I47" t="str">
            <v/>
          </cell>
          <cell r="J47" t="str">
            <v/>
          </cell>
          <cell r="L47">
            <v>37</v>
          </cell>
          <cell r="M47" t="str">
            <v/>
          </cell>
          <cell r="N47" t="str">
            <v/>
          </cell>
          <cell r="O47" t="str">
            <v/>
          </cell>
          <cell r="Q47">
            <v>37</v>
          </cell>
          <cell r="R47" t="str">
            <v/>
          </cell>
          <cell r="S47" t="str">
            <v/>
          </cell>
          <cell r="T47" t="str">
            <v/>
          </cell>
          <cell r="V47">
            <v>37</v>
          </cell>
          <cell r="W47" t="str">
            <v/>
          </cell>
          <cell r="X47" t="str">
            <v/>
          </cell>
          <cell r="Y47" t="str">
            <v/>
          </cell>
          <cell r="AA47">
            <v>37</v>
          </cell>
          <cell r="AB47" t="str">
            <v/>
          </cell>
          <cell r="AC47" t="str">
            <v/>
          </cell>
          <cell r="AD47" t="str">
            <v/>
          </cell>
          <cell r="AF47">
            <v>37</v>
          </cell>
          <cell r="AG47" t="str">
            <v/>
          </cell>
          <cell r="AH47" t="str">
            <v/>
          </cell>
          <cell r="AI47" t="str">
            <v/>
          </cell>
          <cell r="AK47">
            <v>37</v>
          </cell>
          <cell r="AL47" t="str">
            <v/>
          </cell>
          <cell r="AM47" t="str">
            <v/>
          </cell>
          <cell r="AN47" t="str">
            <v/>
          </cell>
          <cell r="AP47">
            <v>37</v>
          </cell>
          <cell r="AQ47" t="e">
            <v>#N/A</v>
          </cell>
          <cell r="AR47" t="str">
            <v/>
          </cell>
          <cell r="AS47" t="e">
            <v>#N/A</v>
          </cell>
          <cell r="AT47" t="str">
            <v/>
          </cell>
          <cell r="AU47" t="e">
            <v>#N/A</v>
          </cell>
          <cell r="AV47" t="str">
            <v/>
          </cell>
          <cell r="AW47" t="e">
            <v>#N/A</v>
          </cell>
          <cell r="AX47" t="str">
            <v/>
          </cell>
          <cell r="AY47" t="e">
            <v>#N/A</v>
          </cell>
          <cell r="AZ47" t="str">
            <v/>
          </cell>
        </row>
        <row r="48">
          <cell r="B48">
            <v>38</v>
          </cell>
          <cell r="C48" t="str">
            <v/>
          </cell>
          <cell r="D48" t="str">
            <v/>
          </cell>
          <cell r="E48" t="str">
            <v/>
          </cell>
          <cell r="G48">
            <v>38</v>
          </cell>
          <cell r="H48" t="str">
            <v/>
          </cell>
          <cell r="I48" t="str">
            <v/>
          </cell>
          <cell r="J48" t="str">
            <v/>
          </cell>
          <cell r="L48">
            <v>38</v>
          </cell>
          <cell r="M48" t="str">
            <v/>
          </cell>
          <cell r="N48" t="str">
            <v/>
          </cell>
          <cell r="O48" t="str">
            <v/>
          </cell>
          <cell r="Q48">
            <v>38</v>
          </cell>
          <cell r="R48" t="str">
            <v/>
          </cell>
          <cell r="S48" t="str">
            <v/>
          </cell>
          <cell r="T48" t="str">
            <v/>
          </cell>
          <cell r="V48">
            <v>38</v>
          </cell>
          <cell r="W48" t="str">
            <v/>
          </cell>
          <cell r="X48" t="str">
            <v/>
          </cell>
          <cell r="Y48" t="str">
            <v/>
          </cell>
          <cell r="AA48">
            <v>38</v>
          </cell>
          <cell r="AB48" t="str">
            <v/>
          </cell>
          <cell r="AC48" t="str">
            <v/>
          </cell>
          <cell r="AD48" t="str">
            <v/>
          </cell>
          <cell r="AF48">
            <v>38</v>
          </cell>
          <cell r="AG48" t="str">
            <v/>
          </cell>
          <cell r="AH48" t="str">
            <v/>
          </cell>
          <cell r="AI48" t="str">
            <v/>
          </cell>
          <cell r="AK48">
            <v>38</v>
          </cell>
          <cell r="AL48" t="str">
            <v/>
          </cell>
          <cell r="AM48" t="str">
            <v/>
          </cell>
          <cell r="AN48" t="str">
            <v/>
          </cell>
          <cell r="AP48">
            <v>38</v>
          </cell>
          <cell r="AQ48" t="e">
            <v>#N/A</v>
          </cell>
          <cell r="AR48" t="str">
            <v/>
          </cell>
          <cell r="AS48" t="e">
            <v>#N/A</v>
          </cell>
          <cell r="AT48" t="str">
            <v/>
          </cell>
          <cell r="AU48" t="e">
            <v>#N/A</v>
          </cell>
          <cell r="AV48" t="str">
            <v/>
          </cell>
          <cell r="AW48" t="e">
            <v>#N/A</v>
          </cell>
          <cell r="AX48" t="str">
            <v/>
          </cell>
          <cell r="AY48" t="e">
            <v>#N/A</v>
          </cell>
          <cell r="AZ48" t="str">
            <v/>
          </cell>
        </row>
        <row r="49">
          <cell r="B49">
            <v>39</v>
          </cell>
          <cell r="C49" t="str">
            <v/>
          </cell>
          <cell r="D49" t="str">
            <v/>
          </cell>
          <cell r="E49" t="str">
            <v/>
          </cell>
          <cell r="G49">
            <v>39</v>
          </cell>
          <cell r="H49" t="str">
            <v/>
          </cell>
          <cell r="I49" t="str">
            <v/>
          </cell>
          <cell r="J49" t="str">
            <v/>
          </cell>
          <cell r="L49">
            <v>39</v>
          </cell>
          <cell r="M49" t="str">
            <v/>
          </cell>
          <cell r="N49" t="str">
            <v/>
          </cell>
          <cell r="O49" t="str">
            <v/>
          </cell>
          <cell r="Q49">
            <v>39</v>
          </cell>
          <cell r="R49" t="str">
            <v/>
          </cell>
          <cell r="S49" t="str">
            <v/>
          </cell>
          <cell r="T49" t="str">
            <v/>
          </cell>
          <cell r="V49">
            <v>39</v>
          </cell>
          <cell r="W49" t="str">
            <v/>
          </cell>
          <cell r="X49" t="str">
            <v/>
          </cell>
          <cell r="Y49" t="str">
            <v/>
          </cell>
          <cell r="AA49">
            <v>39</v>
          </cell>
          <cell r="AB49" t="str">
            <v/>
          </cell>
          <cell r="AC49" t="str">
            <v/>
          </cell>
          <cell r="AD49" t="str">
            <v/>
          </cell>
          <cell r="AF49">
            <v>39</v>
          </cell>
          <cell r="AG49" t="str">
            <v/>
          </cell>
          <cell r="AH49" t="str">
            <v/>
          </cell>
          <cell r="AI49" t="str">
            <v/>
          </cell>
          <cell r="AK49">
            <v>39</v>
          </cell>
          <cell r="AL49" t="str">
            <v/>
          </cell>
          <cell r="AM49" t="str">
            <v/>
          </cell>
          <cell r="AN49" t="str">
            <v/>
          </cell>
          <cell r="AP49">
            <v>39</v>
          </cell>
          <cell r="AQ49" t="e">
            <v>#N/A</v>
          </cell>
          <cell r="AR49" t="str">
            <v/>
          </cell>
          <cell r="AS49" t="e">
            <v>#N/A</v>
          </cell>
          <cell r="AT49" t="str">
            <v/>
          </cell>
          <cell r="AU49" t="e">
            <v>#N/A</v>
          </cell>
          <cell r="AV49" t="str">
            <v/>
          </cell>
          <cell r="AW49" t="e">
            <v>#N/A</v>
          </cell>
          <cell r="AX49" t="str">
            <v/>
          </cell>
          <cell r="AY49" t="e">
            <v>#N/A</v>
          </cell>
          <cell r="AZ49" t="str">
            <v/>
          </cell>
        </row>
        <row r="50">
          <cell r="B50">
            <v>40</v>
          </cell>
          <cell r="C50" t="str">
            <v/>
          </cell>
          <cell r="D50" t="str">
            <v/>
          </cell>
          <cell r="E50" t="str">
            <v/>
          </cell>
          <cell r="G50">
            <v>40</v>
          </cell>
          <cell r="H50" t="str">
            <v/>
          </cell>
          <cell r="I50" t="str">
            <v/>
          </cell>
          <cell r="J50" t="str">
            <v/>
          </cell>
          <cell r="L50">
            <v>40</v>
          </cell>
          <cell r="M50" t="str">
            <v/>
          </cell>
          <cell r="N50" t="str">
            <v/>
          </cell>
          <cell r="O50" t="str">
            <v/>
          </cell>
          <cell r="Q50">
            <v>40</v>
          </cell>
          <cell r="R50" t="str">
            <v/>
          </cell>
          <cell r="S50" t="str">
            <v/>
          </cell>
          <cell r="T50" t="str">
            <v/>
          </cell>
          <cell r="V50">
            <v>40</v>
          </cell>
          <cell r="W50" t="str">
            <v/>
          </cell>
          <cell r="X50" t="str">
            <v/>
          </cell>
          <cell r="Y50" t="str">
            <v/>
          </cell>
          <cell r="AA50">
            <v>40</v>
          </cell>
          <cell r="AB50" t="str">
            <v/>
          </cell>
          <cell r="AC50" t="str">
            <v/>
          </cell>
          <cell r="AD50" t="str">
            <v/>
          </cell>
          <cell r="AF50">
            <v>40</v>
          </cell>
          <cell r="AG50" t="str">
            <v/>
          </cell>
          <cell r="AH50" t="str">
            <v/>
          </cell>
          <cell r="AI50" t="str">
            <v/>
          </cell>
          <cell r="AK50">
            <v>40</v>
          </cell>
          <cell r="AL50" t="str">
            <v/>
          </cell>
          <cell r="AM50" t="str">
            <v/>
          </cell>
          <cell r="AN50" t="str">
            <v/>
          </cell>
          <cell r="AP50">
            <v>40</v>
          </cell>
          <cell r="AQ50" t="e">
            <v>#N/A</v>
          </cell>
          <cell r="AR50" t="str">
            <v/>
          </cell>
          <cell r="AS50" t="e">
            <v>#N/A</v>
          </cell>
          <cell r="AT50" t="str">
            <v/>
          </cell>
          <cell r="AU50" t="e">
            <v>#N/A</v>
          </cell>
          <cell r="AV50" t="str">
            <v/>
          </cell>
          <cell r="AW50" t="e">
            <v>#N/A</v>
          </cell>
          <cell r="AX50" t="str">
            <v/>
          </cell>
          <cell r="AY50" t="e">
            <v>#N/A</v>
          </cell>
          <cell r="AZ50" t="str">
            <v/>
          </cell>
        </row>
        <row r="65">
          <cell r="G65">
            <v>1</v>
          </cell>
          <cell r="H65">
            <v>8</v>
          </cell>
          <cell r="I65">
            <v>363</v>
          </cell>
          <cell r="J65">
            <v>603</v>
          </cell>
          <cell r="K65">
            <v>-4</v>
          </cell>
          <cell r="L65">
            <v>1</v>
          </cell>
          <cell r="M65">
            <v>15</v>
          </cell>
          <cell r="N65">
            <v>391</v>
          </cell>
          <cell r="O65">
            <v>631</v>
          </cell>
          <cell r="P65">
            <v>-2</v>
          </cell>
          <cell r="Q65">
            <v>1</v>
          </cell>
          <cell r="R65">
            <v>19</v>
          </cell>
          <cell r="S65">
            <v>427</v>
          </cell>
          <cell r="T65">
            <v>707</v>
          </cell>
          <cell r="U65">
            <v>-2</v>
          </cell>
          <cell r="V65">
            <v>1</v>
          </cell>
          <cell r="W65">
            <v>13</v>
          </cell>
          <cell r="X65">
            <v>380</v>
          </cell>
          <cell r="Y65">
            <v>620</v>
          </cell>
          <cell r="Z65">
            <v>-2</v>
          </cell>
          <cell r="AA65">
            <v>1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>
            <v>1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>
            <v>1</v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Q65">
            <v>1</v>
          </cell>
          <cell r="AR65">
            <v>0</v>
          </cell>
          <cell r="AS65" t="str">
            <v/>
          </cell>
          <cell r="AT65" t="str">
            <v/>
          </cell>
          <cell r="AV65" t="str">
            <v/>
          </cell>
        </row>
        <row r="66">
          <cell r="G66">
            <v>2</v>
          </cell>
          <cell r="H66">
            <v>9</v>
          </cell>
          <cell r="I66">
            <v>365</v>
          </cell>
          <cell r="J66">
            <v>605</v>
          </cell>
          <cell r="K66">
            <v>-2</v>
          </cell>
          <cell r="L66">
            <v>2</v>
          </cell>
          <cell r="M66">
            <v>14</v>
          </cell>
          <cell r="N66">
            <v>389</v>
          </cell>
          <cell r="O66">
            <v>629</v>
          </cell>
          <cell r="P66">
            <v>0</v>
          </cell>
          <cell r="Q66">
            <v>2</v>
          </cell>
          <cell r="R66">
            <v>10</v>
          </cell>
          <cell r="S66">
            <v>381</v>
          </cell>
          <cell r="T66">
            <v>621</v>
          </cell>
          <cell r="U66">
            <v>1</v>
          </cell>
          <cell r="V66">
            <v>2</v>
          </cell>
          <cell r="W66">
            <v>12</v>
          </cell>
          <cell r="X66">
            <v>377</v>
          </cell>
          <cell r="Y66">
            <v>617</v>
          </cell>
          <cell r="Z66">
            <v>0</v>
          </cell>
          <cell r="AA66">
            <v>2</v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>
            <v>2</v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>
            <v>2</v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Q66">
            <v>2</v>
          </cell>
          <cell r="AR66">
            <v>0</v>
          </cell>
          <cell r="AS66" t="str">
            <v/>
          </cell>
          <cell r="AT66" t="str">
            <v/>
          </cell>
          <cell r="AV66" t="str">
            <v/>
          </cell>
        </row>
        <row r="67">
          <cell r="G67">
            <v>3</v>
          </cell>
          <cell r="H67">
            <v>11</v>
          </cell>
          <cell r="I67">
            <v>374</v>
          </cell>
          <cell r="J67">
            <v>614</v>
          </cell>
          <cell r="K67">
            <v>2</v>
          </cell>
          <cell r="L67">
            <v>3</v>
          </cell>
          <cell r="M67">
            <v>10</v>
          </cell>
          <cell r="N67">
            <v>376</v>
          </cell>
          <cell r="O67">
            <v>616</v>
          </cell>
          <cell r="P67">
            <v>3</v>
          </cell>
          <cell r="Q67">
            <v>3</v>
          </cell>
          <cell r="R67">
            <v>10</v>
          </cell>
          <cell r="S67">
            <v>381</v>
          </cell>
          <cell r="T67">
            <v>621</v>
          </cell>
          <cell r="U67">
            <v>-1</v>
          </cell>
          <cell r="V67">
            <v>3</v>
          </cell>
          <cell r="W67">
            <v>9</v>
          </cell>
          <cell r="X67">
            <v>372</v>
          </cell>
          <cell r="Y67">
            <v>612</v>
          </cell>
          <cell r="Z67">
            <v>0</v>
          </cell>
          <cell r="AA67">
            <v>3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>
            <v>3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>
            <v>3</v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Q67">
            <v>3</v>
          </cell>
          <cell r="AR67">
            <v>0</v>
          </cell>
          <cell r="AS67" t="str">
            <v/>
          </cell>
          <cell r="AT67" t="str">
            <v/>
          </cell>
          <cell r="AV67" t="str">
            <v/>
          </cell>
        </row>
        <row r="68">
          <cell r="G68">
            <v>4</v>
          </cell>
          <cell r="H68">
            <v>16</v>
          </cell>
          <cell r="I68">
            <v>384</v>
          </cell>
          <cell r="J68">
            <v>624</v>
          </cell>
          <cell r="K68">
            <v>2</v>
          </cell>
          <cell r="L68">
            <v>4</v>
          </cell>
          <cell r="M68">
            <v>17</v>
          </cell>
          <cell r="N68">
            <v>399</v>
          </cell>
          <cell r="O68">
            <v>639</v>
          </cell>
          <cell r="P68">
            <v>0</v>
          </cell>
          <cell r="Q68">
            <v>4</v>
          </cell>
          <cell r="R68">
            <v>22</v>
          </cell>
          <cell r="S68">
            <v>435</v>
          </cell>
          <cell r="T68">
            <v>715</v>
          </cell>
          <cell r="U68">
            <v>-2</v>
          </cell>
          <cell r="V68">
            <v>4</v>
          </cell>
          <cell r="W68">
            <v>20</v>
          </cell>
          <cell r="X68">
            <v>409</v>
          </cell>
          <cell r="Y68">
            <v>649</v>
          </cell>
          <cell r="Z68">
            <v>0</v>
          </cell>
          <cell r="AA68">
            <v>4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>
            <v>4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>
            <v>4</v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Q68">
            <v>4</v>
          </cell>
          <cell r="AR68">
            <v>0</v>
          </cell>
          <cell r="AS68" t="str">
            <v/>
          </cell>
          <cell r="AT68" t="str">
            <v/>
          </cell>
          <cell r="AV68" t="str">
            <v/>
          </cell>
        </row>
        <row r="69">
          <cell r="G69">
            <v>5</v>
          </cell>
          <cell r="H69">
            <v>7</v>
          </cell>
          <cell r="I69">
            <v>351</v>
          </cell>
          <cell r="J69">
            <v>551</v>
          </cell>
          <cell r="K69">
            <v>-2</v>
          </cell>
          <cell r="L69">
            <v>5</v>
          </cell>
          <cell r="M69">
            <v>1</v>
          </cell>
          <cell r="N69">
            <v>327</v>
          </cell>
          <cell r="O69">
            <v>527</v>
          </cell>
          <cell r="P69">
            <v>2</v>
          </cell>
          <cell r="Q69">
            <v>5</v>
          </cell>
          <cell r="R69">
            <v>2</v>
          </cell>
          <cell r="S69">
            <v>342</v>
          </cell>
          <cell r="T69">
            <v>542</v>
          </cell>
          <cell r="U69">
            <v>0</v>
          </cell>
          <cell r="V69">
            <v>5</v>
          </cell>
          <cell r="W69">
            <v>5</v>
          </cell>
          <cell r="X69">
            <v>353</v>
          </cell>
          <cell r="Y69">
            <v>553</v>
          </cell>
          <cell r="Z69">
            <v>-1</v>
          </cell>
          <cell r="AA69">
            <v>5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>
            <v>5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>
            <v>5</v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Q69">
            <v>5</v>
          </cell>
          <cell r="AR69">
            <v>0</v>
          </cell>
          <cell r="AS69" t="str">
            <v/>
          </cell>
          <cell r="AT69" t="str">
            <v/>
          </cell>
          <cell r="AV69" t="str">
            <v/>
          </cell>
        </row>
        <row r="70">
          <cell r="G70">
            <v>6</v>
          </cell>
          <cell r="H70">
            <v>10</v>
          </cell>
          <cell r="I70">
            <v>370</v>
          </cell>
          <cell r="J70">
            <v>610</v>
          </cell>
          <cell r="K70">
            <v>3</v>
          </cell>
          <cell r="L70">
            <v>6</v>
          </cell>
          <cell r="M70">
            <v>20</v>
          </cell>
          <cell r="N70">
            <v>418</v>
          </cell>
          <cell r="O70">
            <v>658</v>
          </cell>
          <cell r="P70">
            <v>-7</v>
          </cell>
          <cell r="Q70">
            <v>6</v>
          </cell>
          <cell r="R70">
            <v>19</v>
          </cell>
          <cell r="S70">
            <v>427</v>
          </cell>
          <cell r="T70">
            <v>707</v>
          </cell>
          <cell r="U70">
            <v>-1</v>
          </cell>
          <cell r="V70">
            <v>6</v>
          </cell>
          <cell r="W70">
            <v>6</v>
          </cell>
          <cell r="X70">
            <v>367</v>
          </cell>
          <cell r="Y70">
            <v>607</v>
          </cell>
          <cell r="Z70">
            <v>1</v>
          </cell>
          <cell r="AA70">
            <v>6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>
            <v>6</v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>
            <v>6</v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Q70">
            <v>6</v>
          </cell>
          <cell r="AR70">
            <v>0</v>
          </cell>
          <cell r="AS70" t="str">
            <v/>
          </cell>
          <cell r="AT70" t="str">
            <v/>
          </cell>
          <cell r="AV70" t="str">
            <v/>
          </cell>
        </row>
        <row r="71">
          <cell r="G71">
            <v>7</v>
          </cell>
          <cell r="H71">
            <v>20</v>
          </cell>
          <cell r="I71">
            <v>397</v>
          </cell>
          <cell r="J71">
            <v>637</v>
          </cell>
          <cell r="K71">
            <v>-2</v>
          </cell>
          <cell r="L71">
            <v>7</v>
          </cell>
          <cell r="M71">
            <v>7</v>
          </cell>
          <cell r="N71">
            <v>366</v>
          </cell>
          <cell r="O71">
            <v>606</v>
          </cell>
          <cell r="P71">
            <v>4</v>
          </cell>
          <cell r="Q71">
            <v>7</v>
          </cell>
          <cell r="R71">
            <v>7</v>
          </cell>
          <cell r="S71">
            <v>371</v>
          </cell>
          <cell r="T71">
            <v>611</v>
          </cell>
          <cell r="U71">
            <v>3</v>
          </cell>
          <cell r="V71">
            <v>7</v>
          </cell>
          <cell r="W71">
            <v>14</v>
          </cell>
          <cell r="X71">
            <v>381</v>
          </cell>
          <cell r="Y71">
            <v>621</v>
          </cell>
          <cell r="Z71">
            <v>-2</v>
          </cell>
          <cell r="AA71">
            <v>7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>
            <v>7</v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>
            <v>7</v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Q71">
            <v>7</v>
          </cell>
          <cell r="AR71">
            <v>0</v>
          </cell>
          <cell r="AS71" t="str">
            <v/>
          </cell>
          <cell r="AT71" t="str">
            <v/>
          </cell>
          <cell r="AV71" t="str">
            <v/>
          </cell>
        </row>
        <row r="72">
          <cell r="G72">
            <v>8</v>
          </cell>
          <cell r="H72">
            <v>6</v>
          </cell>
          <cell r="I72">
            <v>350</v>
          </cell>
          <cell r="J72">
            <v>550</v>
          </cell>
          <cell r="K72">
            <v>2</v>
          </cell>
          <cell r="L72">
            <v>8</v>
          </cell>
          <cell r="M72">
            <v>9</v>
          </cell>
          <cell r="N72">
            <v>375</v>
          </cell>
          <cell r="O72">
            <v>615</v>
          </cell>
          <cell r="P72">
            <v>0</v>
          </cell>
          <cell r="Q72">
            <v>8</v>
          </cell>
          <cell r="R72">
            <v>9</v>
          </cell>
          <cell r="S72">
            <v>380</v>
          </cell>
          <cell r="T72">
            <v>620</v>
          </cell>
          <cell r="U72">
            <v>1</v>
          </cell>
          <cell r="V72">
            <v>8</v>
          </cell>
          <cell r="W72">
            <v>17</v>
          </cell>
          <cell r="X72">
            <v>395</v>
          </cell>
          <cell r="Y72">
            <v>635</v>
          </cell>
          <cell r="Z72">
            <v>0</v>
          </cell>
          <cell r="AA72">
            <v>8</v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>
            <v>8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>
            <v>8</v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Q72">
            <v>8</v>
          </cell>
          <cell r="AR72">
            <v>0</v>
          </cell>
          <cell r="AS72" t="str">
            <v/>
          </cell>
          <cell r="AT72" t="str">
            <v/>
          </cell>
          <cell r="AV72" t="str">
            <v/>
          </cell>
        </row>
        <row r="73">
          <cell r="G73">
            <v>9</v>
          </cell>
          <cell r="H73">
            <v>5</v>
          </cell>
          <cell r="I73">
            <v>346</v>
          </cell>
          <cell r="J73">
            <v>546</v>
          </cell>
          <cell r="K73">
            <v>0</v>
          </cell>
          <cell r="L73">
            <v>9</v>
          </cell>
          <cell r="M73">
            <v>6</v>
          </cell>
          <cell r="N73">
            <v>360</v>
          </cell>
          <cell r="O73">
            <v>600</v>
          </cell>
          <cell r="P73">
            <v>1</v>
          </cell>
          <cell r="Q73">
            <v>9</v>
          </cell>
          <cell r="R73">
            <v>5</v>
          </cell>
          <cell r="S73">
            <v>364</v>
          </cell>
          <cell r="T73">
            <v>604</v>
          </cell>
          <cell r="U73">
            <v>0</v>
          </cell>
          <cell r="V73">
            <v>9</v>
          </cell>
          <cell r="W73">
            <v>3</v>
          </cell>
          <cell r="X73">
            <v>336</v>
          </cell>
          <cell r="Y73">
            <v>536</v>
          </cell>
          <cell r="Z73">
            <v>0</v>
          </cell>
          <cell r="AA73">
            <v>9</v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>
            <v>9</v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>
            <v>9</v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Q73">
            <v>9</v>
          </cell>
          <cell r="AR73">
            <v>0</v>
          </cell>
          <cell r="AS73" t="str">
            <v/>
          </cell>
          <cell r="AT73" t="str">
            <v/>
          </cell>
          <cell r="AV73" t="str">
            <v/>
          </cell>
        </row>
        <row r="74">
          <cell r="G74">
            <v>10</v>
          </cell>
          <cell r="H74">
            <v>13</v>
          </cell>
          <cell r="I74">
            <v>378</v>
          </cell>
          <cell r="J74">
            <v>618</v>
          </cell>
          <cell r="K74">
            <v>0</v>
          </cell>
          <cell r="L74">
            <v>10</v>
          </cell>
          <cell r="M74">
            <v>13</v>
          </cell>
          <cell r="N74">
            <v>388</v>
          </cell>
          <cell r="O74">
            <v>628</v>
          </cell>
          <cell r="P74">
            <v>0</v>
          </cell>
          <cell r="Q74">
            <v>10</v>
          </cell>
          <cell r="R74">
            <v>17</v>
          </cell>
          <cell r="S74">
            <v>411</v>
          </cell>
          <cell r="T74">
            <v>651</v>
          </cell>
          <cell r="U74">
            <v>-2</v>
          </cell>
          <cell r="V74">
            <v>10</v>
          </cell>
          <cell r="W74">
            <v>10</v>
          </cell>
          <cell r="X74">
            <v>374</v>
          </cell>
          <cell r="Y74">
            <v>614</v>
          </cell>
          <cell r="Z74">
            <v>0</v>
          </cell>
          <cell r="AA74">
            <v>10</v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>
            <v>10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>
            <v>10</v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Q74">
            <v>10</v>
          </cell>
          <cell r="AR74">
            <v>0</v>
          </cell>
          <cell r="AS74" t="str">
            <v/>
          </cell>
          <cell r="AT74" t="str">
            <v/>
          </cell>
          <cell r="AV74" t="str">
            <v/>
          </cell>
        </row>
        <row r="75">
          <cell r="G75">
            <v>11</v>
          </cell>
          <cell r="H75">
            <v>1</v>
          </cell>
          <cell r="I75">
            <v>326</v>
          </cell>
          <cell r="J75">
            <v>526</v>
          </cell>
          <cell r="K75">
            <v>3</v>
          </cell>
          <cell r="L75">
            <v>11</v>
          </cell>
          <cell r="M75">
            <v>4</v>
          </cell>
          <cell r="N75">
            <v>341</v>
          </cell>
          <cell r="O75">
            <v>541</v>
          </cell>
          <cell r="P75">
            <v>0</v>
          </cell>
          <cell r="Q75">
            <v>11</v>
          </cell>
          <cell r="R75">
            <v>1</v>
          </cell>
          <cell r="S75">
            <v>337</v>
          </cell>
          <cell r="T75">
            <v>537</v>
          </cell>
          <cell r="U75">
            <v>0</v>
          </cell>
          <cell r="V75">
            <v>11</v>
          </cell>
          <cell r="W75">
            <v>2</v>
          </cell>
          <cell r="X75">
            <v>333</v>
          </cell>
          <cell r="Y75">
            <v>533</v>
          </cell>
          <cell r="Z75">
            <v>0</v>
          </cell>
          <cell r="AA75">
            <v>11</v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>
            <v>11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>
            <v>11</v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Q75">
            <v>11</v>
          </cell>
          <cell r="AR75">
            <v>0</v>
          </cell>
          <cell r="AS75" t="str">
            <v/>
          </cell>
          <cell r="AT75" t="str">
            <v/>
          </cell>
          <cell r="AV75" t="str">
            <v/>
          </cell>
        </row>
        <row r="76">
          <cell r="G76">
            <v>12</v>
          </cell>
          <cell r="H76">
            <v>17</v>
          </cell>
          <cell r="I76">
            <v>386</v>
          </cell>
          <cell r="J76">
            <v>626</v>
          </cell>
          <cell r="K76">
            <v>0</v>
          </cell>
          <cell r="L76">
            <v>12</v>
          </cell>
          <cell r="M76">
            <v>12</v>
          </cell>
          <cell r="N76">
            <v>383</v>
          </cell>
          <cell r="O76">
            <v>623</v>
          </cell>
          <cell r="P76">
            <v>0</v>
          </cell>
          <cell r="Q76">
            <v>12</v>
          </cell>
          <cell r="R76">
            <v>5</v>
          </cell>
          <cell r="S76">
            <v>364</v>
          </cell>
          <cell r="T76">
            <v>604</v>
          </cell>
          <cell r="U76">
            <v>4</v>
          </cell>
          <cell r="V76">
            <v>12</v>
          </cell>
          <cell r="W76">
            <v>14</v>
          </cell>
          <cell r="X76">
            <v>381</v>
          </cell>
          <cell r="Y76">
            <v>621</v>
          </cell>
          <cell r="Z76">
            <v>-2</v>
          </cell>
          <cell r="AA76">
            <v>12</v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>
            <v>12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>
            <v>12</v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Q76">
            <v>12</v>
          </cell>
          <cell r="AR76">
            <v>0</v>
          </cell>
          <cell r="AS76" t="str">
            <v/>
          </cell>
          <cell r="AT76" t="str">
            <v/>
          </cell>
          <cell r="AV76" t="str">
            <v/>
          </cell>
        </row>
        <row r="77">
          <cell r="G77">
            <v>13</v>
          </cell>
          <cell r="H77">
            <v>18</v>
          </cell>
          <cell r="I77">
            <v>391</v>
          </cell>
          <cell r="J77">
            <v>631</v>
          </cell>
          <cell r="K77">
            <v>1</v>
          </cell>
          <cell r="L77">
            <v>13</v>
          </cell>
          <cell r="M77">
            <v>16</v>
          </cell>
          <cell r="N77">
            <v>394</v>
          </cell>
          <cell r="O77">
            <v>634</v>
          </cell>
          <cell r="P77">
            <v>1</v>
          </cell>
          <cell r="Q77">
            <v>13</v>
          </cell>
          <cell r="R77">
            <v>12</v>
          </cell>
          <cell r="S77">
            <v>385</v>
          </cell>
          <cell r="T77">
            <v>625</v>
          </cell>
          <cell r="U77">
            <v>2</v>
          </cell>
          <cell r="V77">
            <v>13</v>
          </cell>
          <cell r="W77">
            <v>20</v>
          </cell>
          <cell r="X77">
            <v>409</v>
          </cell>
          <cell r="Y77">
            <v>649</v>
          </cell>
          <cell r="Z77">
            <v>-1</v>
          </cell>
          <cell r="AA77">
            <v>13</v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>
            <v>13</v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>
            <v>13</v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Q77">
            <v>13</v>
          </cell>
          <cell r="AR77">
            <v>0</v>
          </cell>
          <cell r="AS77" t="str">
            <v/>
          </cell>
          <cell r="AT77" t="str">
            <v/>
          </cell>
          <cell r="AV77" t="str">
            <v/>
          </cell>
        </row>
        <row r="78">
          <cell r="G78">
            <v>14</v>
          </cell>
          <cell r="H78">
            <v>22</v>
          </cell>
          <cell r="I78">
            <v>428</v>
          </cell>
          <cell r="J78">
            <v>708</v>
          </cell>
          <cell r="K78">
            <v>0</v>
          </cell>
          <cell r="L78">
            <v>14</v>
          </cell>
          <cell r="M78">
            <v>22</v>
          </cell>
          <cell r="N78">
            <v>449</v>
          </cell>
          <cell r="O78">
            <v>729</v>
          </cell>
          <cell r="P78">
            <v>0</v>
          </cell>
          <cell r="Q78">
            <v>14</v>
          </cell>
          <cell r="R78">
            <v>21</v>
          </cell>
          <cell r="S78">
            <v>429</v>
          </cell>
          <cell r="T78">
            <v>709</v>
          </cell>
          <cell r="U78">
            <v>0</v>
          </cell>
          <cell r="V78">
            <v>14</v>
          </cell>
          <cell r="W78">
            <v>18</v>
          </cell>
          <cell r="X78">
            <v>399</v>
          </cell>
          <cell r="Y78">
            <v>639</v>
          </cell>
          <cell r="Z78">
            <v>0</v>
          </cell>
          <cell r="AA78">
            <v>14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>
            <v>14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>
            <v>14</v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Q78">
            <v>14</v>
          </cell>
          <cell r="AR78">
            <v>0</v>
          </cell>
          <cell r="AS78" t="str">
            <v/>
          </cell>
          <cell r="AT78" t="str">
            <v/>
          </cell>
          <cell r="AV78" t="str">
            <v/>
          </cell>
        </row>
        <row r="79">
          <cell r="G79">
            <v>15</v>
          </cell>
          <cell r="H79">
            <v>21</v>
          </cell>
          <cell r="I79">
            <v>410</v>
          </cell>
          <cell r="J79">
            <v>650</v>
          </cell>
          <cell r="K79">
            <v>-3</v>
          </cell>
          <cell r="L79">
            <v>15</v>
          </cell>
          <cell r="M79">
            <v>18</v>
          </cell>
          <cell r="N79">
            <v>403</v>
          </cell>
          <cell r="O79">
            <v>643</v>
          </cell>
          <cell r="P79">
            <v>1</v>
          </cell>
          <cell r="Q79">
            <v>15</v>
          </cell>
          <cell r="R79">
            <v>18</v>
          </cell>
          <cell r="S79">
            <v>412</v>
          </cell>
          <cell r="T79">
            <v>652</v>
          </cell>
          <cell r="U79">
            <v>1</v>
          </cell>
          <cell r="V79">
            <v>15</v>
          </cell>
          <cell r="W79">
            <v>19</v>
          </cell>
          <cell r="X79">
            <v>400</v>
          </cell>
          <cell r="Y79">
            <v>640</v>
          </cell>
          <cell r="Z79">
            <v>0</v>
          </cell>
          <cell r="AA79">
            <v>15</v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>
            <v>15</v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>
            <v>15</v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Q79">
            <v>15</v>
          </cell>
          <cell r="AR79">
            <v>0</v>
          </cell>
          <cell r="AS79" t="str">
            <v/>
          </cell>
          <cell r="AT79" t="str">
            <v/>
          </cell>
          <cell r="AV79" t="str">
            <v/>
          </cell>
        </row>
        <row r="80">
          <cell r="G80">
            <v>16</v>
          </cell>
          <cell r="H80">
            <v>23</v>
          </cell>
          <cell r="I80">
            <v>3600</v>
          </cell>
          <cell r="J80">
            <v>6000</v>
          </cell>
          <cell r="K80">
            <v>0</v>
          </cell>
          <cell r="L80">
            <v>16</v>
          </cell>
          <cell r="M80">
            <v>23</v>
          </cell>
          <cell r="N80">
            <v>3600</v>
          </cell>
          <cell r="O80">
            <v>6000</v>
          </cell>
          <cell r="P80">
            <v>0</v>
          </cell>
          <cell r="Q80">
            <v>16</v>
          </cell>
          <cell r="R80">
            <v>23</v>
          </cell>
          <cell r="S80">
            <v>3600</v>
          </cell>
          <cell r="T80">
            <v>6000</v>
          </cell>
          <cell r="U80">
            <v>0</v>
          </cell>
          <cell r="V80">
            <v>16</v>
          </cell>
          <cell r="W80">
            <v>23</v>
          </cell>
          <cell r="X80">
            <v>3600</v>
          </cell>
          <cell r="Y80">
            <v>6000</v>
          </cell>
          <cell r="Z80">
            <v>0</v>
          </cell>
          <cell r="AA80">
            <v>16</v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>
            <v>16</v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>
            <v>16</v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Q80">
            <v>16</v>
          </cell>
          <cell r="AR80">
            <v>0</v>
          </cell>
          <cell r="AS80" t="str">
            <v/>
          </cell>
          <cell r="AT80" t="str">
            <v/>
          </cell>
          <cell r="AV80" t="str">
            <v/>
          </cell>
        </row>
        <row r="81">
          <cell r="G81">
            <v>17</v>
          </cell>
          <cell r="H81">
            <v>4</v>
          </cell>
          <cell r="I81">
            <v>343</v>
          </cell>
          <cell r="J81">
            <v>543</v>
          </cell>
          <cell r="K81">
            <v>1</v>
          </cell>
          <cell r="L81">
            <v>17</v>
          </cell>
          <cell r="M81">
            <v>2</v>
          </cell>
          <cell r="N81">
            <v>338</v>
          </cell>
          <cell r="O81">
            <v>538</v>
          </cell>
          <cell r="P81">
            <v>-1</v>
          </cell>
          <cell r="Q81">
            <v>17</v>
          </cell>
          <cell r="R81">
            <v>4</v>
          </cell>
          <cell r="S81">
            <v>363</v>
          </cell>
          <cell r="T81">
            <v>603</v>
          </cell>
          <cell r="U81">
            <v>-1</v>
          </cell>
          <cell r="V81">
            <v>17</v>
          </cell>
          <cell r="W81">
            <v>1</v>
          </cell>
          <cell r="X81">
            <v>320</v>
          </cell>
          <cell r="Y81">
            <v>520</v>
          </cell>
          <cell r="Z81">
            <v>2</v>
          </cell>
          <cell r="AA81">
            <v>17</v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>
            <v>17</v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>
            <v>17</v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Q81">
            <v>17</v>
          </cell>
          <cell r="AR81">
            <v>0</v>
          </cell>
          <cell r="AS81" t="str">
            <v/>
          </cell>
          <cell r="AT81" t="str">
            <v/>
          </cell>
          <cell r="AV81" t="str">
            <v/>
          </cell>
        </row>
        <row r="82">
          <cell r="G82">
            <v>18</v>
          </cell>
          <cell r="H82">
            <v>14</v>
          </cell>
          <cell r="I82">
            <v>379</v>
          </cell>
          <cell r="J82">
            <v>619</v>
          </cell>
          <cell r="K82">
            <v>-2</v>
          </cell>
          <cell r="L82">
            <v>18</v>
          </cell>
          <cell r="M82">
            <v>8</v>
          </cell>
          <cell r="N82">
            <v>374</v>
          </cell>
          <cell r="O82">
            <v>614</v>
          </cell>
          <cell r="P82">
            <v>1</v>
          </cell>
          <cell r="Q82">
            <v>18</v>
          </cell>
          <cell r="R82">
            <v>15</v>
          </cell>
          <cell r="S82">
            <v>404</v>
          </cell>
          <cell r="T82">
            <v>644</v>
          </cell>
          <cell r="U82">
            <v>-1</v>
          </cell>
          <cell r="V82">
            <v>18</v>
          </cell>
          <cell r="W82">
            <v>8</v>
          </cell>
          <cell r="X82">
            <v>370</v>
          </cell>
          <cell r="Y82">
            <v>610</v>
          </cell>
          <cell r="Z82">
            <v>2</v>
          </cell>
          <cell r="AA82">
            <v>18</v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>
            <v>18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>
            <v>18</v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Q82">
            <v>18</v>
          </cell>
          <cell r="AR82">
            <v>0</v>
          </cell>
          <cell r="AS82" t="str">
            <v/>
          </cell>
          <cell r="AT82" t="str">
            <v/>
          </cell>
          <cell r="AV82" t="str">
            <v/>
          </cell>
        </row>
        <row r="83">
          <cell r="G83">
            <v>19</v>
          </cell>
          <cell r="H83">
            <v>19</v>
          </cell>
          <cell r="I83">
            <v>396</v>
          </cell>
          <cell r="J83">
            <v>636</v>
          </cell>
          <cell r="K83">
            <v>0</v>
          </cell>
          <cell r="L83">
            <v>19</v>
          </cell>
          <cell r="M83">
            <v>21</v>
          </cell>
          <cell r="N83">
            <v>442</v>
          </cell>
          <cell r="O83">
            <v>722</v>
          </cell>
          <cell r="P83">
            <v>-2</v>
          </cell>
          <cell r="Q83">
            <v>19</v>
          </cell>
          <cell r="R83">
            <v>16</v>
          </cell>
          <cell r="S83">
            <v>410</v>
          </cell>
          <cell r="T83">
            <v>650</v>
          </cell>
          <cell r="U83">
            <v>0</v>
          </cell>
          <cell r="V83">
            <v>19</v>
          </cell>
          <cell r="W83">
            <v>22</v>
          </cell>
          <cell r="X83">
            <v>420</v>
          </cell>
          <cell r="Y83">
            <v>700</v>
          </cell>
          <cell r="Z83">
            <v>0</v>
          </cell>
          <cell r="AA83">
            <v>19</v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>
            <v>19</v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>
            <v>19</v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Q83">
            <v>19</v>
          </cell>
          <cell r="AR83">
            <v>0</v>
          </cell>
          <cell r="AS83" t="str">
            <v/>
          </cell>
          <cell r="AT83" t="str">
            <v/>
          </cell>
          <cell r="AV83" t="str">
            <v/>
          </cell>
        </row>
        <row r="84">
          <cell r="G84">
            <v>20</v>
          </cell>
          <cell r="H84">
            <v>23</v>
          </cell>
          <cell r="I84">
            <v>3600</v>
          </cell>
          <cell r="J84">
            <v>6000</v>
          </cell>
          <cell r="K84">
            <v>0</v>
          </cell>
          <cell r="L84">
            <v>20</v>
          </cell>
          <cell r="M84">
            <v>23</v>
          </cell>
          <cell r="N84">
            <v>3600</v>
          </cell>
          <cell r="O84">
            <v>6000</v>
          </cell>
          <cell r="P84">
            <v>0</v>
          </cell>
          <cell r="Q84">
            <v>20</v>
          </cell>
          <cell r="R84">
            <v>23</v>
          </cell>
          <cell r="S84">
            <v>3600</v>
          </cell>
          <cell r="T84">
            <v>6000</v>
          </cell>
          <cell r="U84">
            <v>0</v>
          </cell>
          <cell r="V84">
            <v>20</v>
          </cell>
          <cell r="W84">
            <v>23</v>
          </cell>
          <cell r="X84">
            <v>3600</v>
          </cell>
          <cell r="Y84">
            <v>6000</v>
          </cell>
          <cell r="Z84">
            <v>0</v>
          </cell>
          <cell r="AA84">
            <v>20</v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>
            <v>20</v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>
            <v>20</v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Q84">
            <v>20</v>
          </cell>
          <cell r="AR84">
            <v>0</v>
          </cell>
          <cell r="AS84" t="str">
            <v/>
          </cell>
          <cell r="AT84" t="str">
            <v/>
          </cell>
          <cell r="AV84" t="str">
            <v/>
          </cell>
        </row>
        <row r="85">
          <cell r="G85">
            <v>21</v>
          </cell>
          <cell r="H85">
            <v>15</v>
          </cell>
          <cell r="I85">
            <v>382</v>
          </cell>
          <cell r="J85">
            <v>622</v>
          </cell>
          <cell r="K85">
            <v>-4</v>
          </cell>
          <cell r="L85">
            <v>21</v>
          </cell>
          <cell r="M85">
            <v>19</v>
          </cell>
          <cell r="N85">
            <v>407</v>
          </cell>
          <cell r="O85">
            <v>647</v>
          </cell>
          <cell r="P85">
            <v>-3</v>
          </cell>
          <cell r="Q85">
            <v>21</v>
          </cell>
          <cell r="R85">
            <v>14</v>
          </cell>
          <cell r="S85">
            <v>399</v>
          </cell>
          <cell r="T85">
            <v>639</v>
          </cell>
          <cell r="U85">
            <v>0</v>
          </cell>
          <cell r="V85">
            <v>21</v>
          </cell>
          <cell r="W85">
            <v>10</v>
          </cell>
          <cell r="X85">
            <v>374</v>
          </cell>
          <cell r="Y85">
            <v>614</v>
          </cell>
          <cell r="Z85">
            <v>0</v>
          </cell>
          <cell r="AA85">
            <v>21</v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>
            <v>21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>
            <v>21</v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Q85">
            <v>21</v>
          </cell>
          <cell r="AR85">
            <v>0</v>
          </cell>
          <cell r="AS85" t="str">
            <v/>
          </cell>
          <cell r="AT85" t="str">
            <v/>
          </cell>
          <cell r="AV85" t="str">
            <v/>
          </cell>
        </row>
        <row r="86">
          <cell r="G86">
            <v>22</v>
          </cell>
          <cell r="H86">
            <v>12</v>
          </cell>
          <cell r="I86">
            <v>377</v>
          </cell>
          <cell r="J86">
            <v>617</v>
          </cell>
          <cell r="K86">
            <v>-1</v>
          </cell>
          <cell r="L86">
            <v>22</v>
          </cell>
          <cell r="M86">
            <v>11</v>
          </cell>
          <cell r="N86">
            <v>380</v>
          </cell>
          <cell r="O86">
            <v>620</v>
          </cell>
          <cell r="P86">
            <v>2</v>
          </cell>
          <cell r="Q86">
            <v>22</v>
          </cell>
          <cell r="R86">
            <v>13</v>
          </cell>
          <cell r="S86">
            <v>398</v>
          </cell>
          <cell r="T86">
            <v>638</v>
          </cell>
          <cell r="U86">
            <v>-3</v>
          </cell>
          <cell r="V86">
            <v>22</v>
          </cell>
          <cell r="W86">
            <v>6</v>
          </cell>
          <cell r="X86">
            <v>367</v>
          </cell>
          <cell r="Y86">
            <v>607</v>
          </cell>
          <cell r="Z86">
            <v>4</v>
          </cell>
          <cell r="AA86">
            <v>22</v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>
            <v>22</v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>
            <v>22</v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Q86">
            <v>22</v>
          </cell>
          <cell r="AR86">
            <v>0</v>
          </cell>
          <cell r="AS86" t="str">
            <v/>
          </cell>
          <cell r="AT86" t="str">
            <v/>
          </cell>
          <cell r="AV86" t="str">
            <v/>
          </cell>
        </row>
        <row r="87">
          <cell r="G87">
            <v>23</v>
          </cell>
          <cell r="H87">
            <v>3</v>
          </cell>
          <cell r="I87">
            <v>338</v>
          </cell>
          <cell r="J87">
            <v>538</v>
          </cell>
          <cell r="K87">
            <v>2</v>
          </cell>
          <cell r="L87">
            <v>23</v>
          </cell>
          <cell r="M87">
            <v>3</v>
          </cell>
          <cell r="N87">
            <v>339</v>
          </cell>
          <cell r="O87">
            <v>539</v>
          </cell>
          <cell r="P87">
            <v>-1</v>
          </cell>
          <cell r="Q87">
            <v>23</v>
          </cell>
          <cell r="R87">
            <v>3</v>
          </cell>
          <cell r="S87">
            <v>352</v>
          </cell>
          <cell r="T87">
            <v>552</v>
          </cell>
          <cell r="U87">
            <v>1</v>
          </cell>
          <cell r="V87">
            <v>23</v>
          </cell>
          <cell r="W87">
            <v>4</v>
          </cell>
          <cell r="X87">
            <v>346</v>
          </cell>
          <cell r="Y87">
            <v>546</v>
          </cell>
          <cell r="Z87">
            <v>-1</v>
          </cell>
          <cell r="AA87">
            <v>23</v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>
            <v>23</v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>
            <v>23</v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Q87">
            <v>23</v>
          </cell>
          <cell r="AR87">
            <v>0</v>
          </cell>
          <cell r="AS87" t="str">
            <v/>
          </cell>
          <cell r="AT87" t="str">
            <v/>
          </cell>
          <cell r="AV87" t="str">
            <v/>
          </cell>
        </row>
        <row r="88">
          <cell r="G88">
            <v>24</v>
          </cell>
          <cell r="H88">
            <v>2</v>
          </cell>
          <cell r="I88">
            <v>336</v>
          </cell>
          <cell r="J88">
            <v>536</v>
          </cell>
          <cell r="K88">
            <v>4</v>
          </cell>
          <cell r="L88">
            <v>24</v>
          </cell>
          <cell r="M88">
            <v>5</v>
          </cell>
          <cell r="N88">
            <v>357</v>
          </cell>
          <cell r="O88">
            <v>557</v>
          </cell>
          <cell r="P88">
            <v>1</v>
          </cell>
          <cell r="Q88">
            <v>24</v>
          </cell>
          <cell r="R88">
            <v>8</v>
          </cell>
          <cell r="S88">
            <v>372</v>
          </cell>
          <cell r="T88">
            <v>612</v>
          </cell>
          <cell r="U88">
            <v>0</v>
          </cell>
          <cell r="V88">
            <v>24</v>
          </cell>
          <cell r="W88">
            <v>16</v>
          </cell>
          <cell r="X88">
            <v>388</v>
          </cell>
          <cell r="Y88">
            <v>628</v>
          </cell>
          <cell r="Z88">
            <v>0</v>
          </cell>
          <cell r="AA88">
            <v>24</v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>
            <v>24</v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>
            <v>24</v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Q88">
            <v>24</v>
          </cell>
          <cell r="AR88">
            <v>0</v>
          </cell>
          <cell r="AS88" t="str">
            <v/>
          </cell>
          <cell r="AT88" t="str">
            <v/>
          </cell>
          <cell r="AV88" t="str">
            <v/>
          </cell>
        </row>
        <row r="89">
          <cell r="G89">
            <v>25</v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>
            <v>25</v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>
            <v>25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>
            <v>25</v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>
            <v>25</v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>
            <v>25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>
            <v>25</v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Q89">
            <v>25</v>
          </cell>
          <cell r="AR89">
            <v>0</v>
          </cell>
          <cell r="AS89" t="str">
            <v/>
          </cell>
          <cell r="AT89" t="str">
            <v/>
          </cell>
          <cell r="AV89" t="str">
            <v/>
          </cell>
        </row>
        <row r="90">
          <cell r="G90">
            <v>26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26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26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26</v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>
            <v>26</v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>
            <v>26</v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>
            <v>26</v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Q90">
            <v>26</v>
          </cell>
          <cell r="AR90">
            <v>0</v>
          </cell>
          <cell r="AS90" t="str">
            <v/>
          </cell>
          <cell r="AT90" t="str">
            <v/>
          </cell>
          <cell r="AV90" t="str">
            <v/>
          </cell>
        </row>
        <row r="91">
          <cell r="G91">
            <v>27</v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>
            <v>27</v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>
            <v>27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27</v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>
            <v>27</v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>
            <v>27</v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>
            <v>27</v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Q91">
            <v>27</v>
          </cell>
          <cell r="AR91">
            <v>0</v>
          </cell>
          <cell r="AS91" t="str">
            <v/>
          </cell>
          <cell r="AT91" t="str">
            <v/>
          </cell>
          <cell r="AV91" t="str">
            <v/>
          </cell>
        </row>
        <row r="92">
          <cell r="G92">
            <v>28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28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28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28</v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>
            <v>28</v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>
            <v>28</v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>
            <v>28</v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Q92">
            <v>28</v>
          </cell>
          <cell r="AR92">
            <v>0</v>
          </cell>
          <cell r="AS92" t="str">
            <v/>
          </cell>
          <cell r="AT92" t="str">
            <v/>
          </cell>
          <cell r="AV92" t="str">
            <v/>
          </cell>
        </row>
        <row r="93">
          <cell r="G93">
            <v>29</v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>
            <v>29</v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>
            <v>29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29</v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>
            <v>29</v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>
            <v>29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>
            <v>29</v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Q93">
            <v>29</v>
          </cell>
          <cell r="AR93">
            <v>0</v>
          </cell>
          <cell r="AS93" t="str">
            <v/>
          </cell>
          <cell r="AT93" t="str">
            <v/>
          </cell>
          <cell r="AV93" t="str">
            <v/>
          </cell>
        </row>
        <row r="94">
          <cell r="G94">
            <v>30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30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30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30</v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>
            <v>30</v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>
            <v>30</v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>
            <v>30</v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Q94">
            <v>30</v>
          </cell>
          <cell r="AR94">
            <v>0</v>
          </cell>
          <cell r="AS94" t="str">
            <v/>
          </cell>
          <cell r="AT94" t="str">
            <v/>
          </cell>
          <cell r="AV94" t="str">
            <v/>
          </cell>
        </row>
        <row r="95">
          <cell r="G95">
            <v>31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>
            <v>31</v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31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31</v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>
            <v>31</v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>
            <v>31</v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>
            <v>31</v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Q95">
            <v>31</v>
          </cell>
          <cell r="AR95">
            <v>0</v>
          </cell>
          <cell r="AS95" t="str">
            <v/>
          </cell>
          <cell r="AT95" t="str">
            <v/>
          </cell>
          <cell r="AV95" t="str">
            <v/>
          </cell>
        </row>
        <row r="96">
          <cell r="G96">
            <v>32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>
            <v>32</v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32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32</v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>
            <v>32</v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>
            <v>32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>
            <v>32</v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Q96">
            <v>32</v>
          </cell>
          <cell r="AR96">
            <v>0</v>
          </cell>
          <cell r="AS96" t="str">
            <v/>
          </cell>
          <cell r="AT96" t="str">
            <v/>
          </cell>
          <cell r="AV96" t="str">
            <v/>
          </cell>
        </row>
        <row r="97">
          <cell r="G97">
            <v>33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>
            <v>33</v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>
            <v>33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33</v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>
            <v>33</v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>
            <v>33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>
            <v>33</v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Q97">
            <v>33</v>
          </cell>
          <cell r="AR97">
            <v>0</v>
          </cell>
          <cell r="AS97" t="str">
            <v/>
          </cell>
          <cell r="AT97" t="str">
            <v/>
          </cell>
          <cell r="AV97" t="str">
            <v/>
          </cell>
        </row>
        <row r="98">
          <cell r="G98">
            <v>34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34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34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34</v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>
            <v>34</v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>
            <v>34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>
            <v>34</v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Q98">
            <v>34</v>
          </cell>
          <cell r="AR98">
            <v>0</v>
          </cell>
          <cell r="AS98" t="str">
            <v/>
          </cell>
          <cell r="AT98" t="str">
            <v/>
          </cell>
          <cell r="AV98" t="str">
            <v/>
          </cell>
        </row>
        <row r="99">
          <cell r="G99">
            <v>35</v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>
            <v>35</v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>
            <v>35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35</v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>
            <v>35</v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>
            <v>35</v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>
            <v>35</v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Q99">
            <v>35</v>
          </cell>
          <cell r="AR99">
            <v>0</v>
          </cell>
          <cell r="AS99" t="str">
            <v/>
          </cell>
          <cell r="AT99" t="str">
            <v/>
          </cell>
          <cell r="AV99" t="str">
            <v/>
          </cell>
        </row>
        <row r="100">
          <cell r="G100">
            <v>36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36</v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>
            <v>36</v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36</v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>
            <v>36</v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>
            <v>36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>
            <v>36</v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Q100">
            <v>36</v>
          </cell>
          <cell r="AR100">
            <v>0</v>
          </cell>
          <cell r="AS100" t="str">
            <v/>
          </cell>
          <cell r="AT100" t="str">
            <v/>
          </cell>
          <cell r="AV100" t="str">
            <v/>
          </cell>
        </row>
        <row r="101">
          <cell r="G101">
            <v>37</v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>
            <v>37</v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>
            <v>37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37</v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>
            <v>37</v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>
            <v>37</v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>
            <v>37</v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Q101">
            <v>37</v>
          </cell>
          <cell r="AR101">
            <v>0</v>
          </cell>
          <cell r="AS101" t="str">
            <v/>
          </cell>
          <cell r="AT101" t="str">
            <v/>
          </cell>
          <cell r="AV101" t="str">
            <v/>
          </cell>
        </row>
        <row r="102">
          <cell r="G102">
            <v>38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>
            <v>38</v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38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>
            <v>38</v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>
            <v>38</v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>
            <v>38</v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>
            <v>38</v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Q102">
            <v>38</v>
          </cell>
          <cell r="AR102">
            <v>0</v>
          </cell>
          <cell r="AS102" t="str">
            <v/>
          </cell>
          <cell r="AT102" t="str">
            <v/>
          </cell>
          <cell r="AV102" t="str">
            <v/>
          </cell>
        </row>
        <row r="103">
          <cell r="G103">
            <v>39</v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>
            <v>39</v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39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39</v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>
            <v>39</v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>
            <v>39</v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>
            <v>39</v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Q103">
            <v>39</v>
          </cell>
          <cell r="AR103">
            <v>0</v>
          </cell>
          <cell r="AS103" t="str">
            <v/>
          </cell>
          <cell r="AT103" t="str">
            <v/>
          </cell>
          <cell r="AV103" t="str">
            <v/>
          </cell>
        </row>
        <row r="104">
          <cell r="G104">
            <v>40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40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40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40</v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>
            <v>40</v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>
            <v>40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>
            <v>40</v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Q104">
            <v>40</v>
          </cell>
          <cell r="AR104">
            <v>0</v>
          </cell>
          <cell r="AS104" t="str">
            <v/>
          </cell>
          <cell r="AT104" t="str">
            <v/>
          </cell>
          <cell r="AV104" t="str">
            <v/>
          </cell>
        </row>
        <row r="119">
          <cell r="B119">
            <v>1</v>
          </cell>
          <cell r="C119">
            <v>1</v>
          </cell>
          <cell r="D119">
            <v>316</v>
          </cell>
          <cell r="E119">
            <v>516</v>
          </cell>
          <cell r="G119">
            <v>1</v>
          </cell>
          <cell r="H119">
            <v>11</v>
          </cell>
          <cell r="I119">
            <v>326</v>
          </cell>
          <cell r="J119">
            <v>526</v>
          </cell>
          <cell r="L119">
            <v>1</v>
          </cell>
          <cell r="M119">
            <v>5</v>
          </cell>
          <cell r="N119">
            <v>327</v>
          </cell>
          <cell r="O119">
            <v>527</v>
          </cell>
          <cell r="Q119">
            <v>1</v>
          </cell>
          <cell r="R119">
            <v>11</v>
          </cell>
          <cell r="S119">
            <v>337</v>
          </cell>
          <cell r="T119">
            <v>537</v>
          </cell>
          <cell r="V119">
            <v>1</v>
          </cell>
          <cell r="W119">
            <v>17</v>
          </cell>
          <cell r="X119">
            <v>320</v>
          </cell>
          <cell r="Y119">
            <v>520</v>
          </cell>
          <cell r="AA119" t="str">
            <v/>
          </cell>
          <cell r="AB119">
            <v>1</v>
          </cell>
          <cell r="AC119" t="str">
            <v/>
          </cell>
          <cell r="AD119" t="str">
            <v/>
          </cell>
        </row>
        <row r="120">
          <cell r="B120">
            <v>2</v>
          </cell>
          <cell r="C120">
            <v>5</v>
          </cell>
          <cell r="D120">
            <v>322</v>
          </cell>
          <cell r="E120">
            <v>522</v>
          </cell>
          <cell r="G120">
            <v>2</v>
          </cell>
          <cell r="H120">
            <v>24</v>
          </cell>
          <cell r="I120">
            <v>336</v>
          </cell>
          <cell r="J120">
            <v>536</v>
          </cell>
          <cell r="L120">
            <v>2</v>
          </cell>
          <cell r="M120">
            <v>17</v>
          </cell>
          <cell r="N120">
            <v>338</v>
          </cell>
          <cell r="O120">
            <v>538</v>
          </cell>
          <cell r="Q120">
            <v>2</v>
          </cell>
          <cell r="R120">
            <v>5</v>
          </cell>
          <cell r="S120">
            <v>342</v>
          </cell>
          <cell r="T120">
            <v>542</v>
          </cell>
          <cell r="V120">
            <v>2</v>
          </cell>
          <cell r="W120">
            <v>11</v>
          </cell>
          <cell r="X120">
            <v>333</v>
          </cell>
          <cell r="Y120">
            <v>533</v>
          </cell>
          <cell r="AA120" t="str">
            <v/>
          </cell>
          <cell r="AB120">
            <v>2</v>
          </cell>
          <cell r="AC120" t="str">
            <v/>
          </cell>
          <cell r="AD120" t="str">
            <v/>
          </cell>
        </row>
        <row r="121">
          <cell r="B121">
            <v>3</v>
          </cell>
          <cell r="C121">
            <v>17</v>
          </cell>
          <cell r="D121">
            <v>325</v>
          </cell>
          <cell r="E121">
            <v>525</v>
          </cell>
          <cell r="G121">
            <v>3</v>
          </cell>
          <cell r="H121">
            <v>23</v>
          </cell>
          <cell r="I121">
            <v>338</v>
          </cell>
          <cell r="J121">
            <v>538</v>
          </cell>
          <cell r="L121">
            <v>3</v>
          </cell>
          <cell r="M121">
            <v>23</v>
          </cell>
          <cell r="N121">
            <v>339</v>
          </cell>
          <cell r="O121">
            <v>539</v>
          </cell>
          <cell r="Q121">
            <v>3</v>
          </cell>
          <cell r="R121">
            <v>23</v>
          </cell>
          <cell r="S121">
            <v>352</v>
          </cell>
          <cell r="T121">
            <v>552</v>
          </cell>
          <cell r="V121">
            <v>3</v>
          </cell>
          <cell r="W121">
            <v>9</v>
          </cell>
          <cell r="X121">
            <v>336</v>
          </cell>
          <cell r="Y121">
            <v>536</v>
          </cell>
          <cell r="AA121" t="str">
            <v/>
          </cell>
          <cell r="AB121">
            <v>3</v>
          </cell>
          <cell r="AC121" t="str">
            <v/>
          </cell>
          <cell r="AD121" t="str">
            <v/>
          </cell>
        </row>
        <row r="122">
          <cell r="B122">
            <v>4</v>
          </cell>
          <cell r="C122">
            <v>11</v>
          </cell>
          <cell r="D122">
            <v>328</v>
          </cell>
          <cell r="E122">
            <v>528</v>
          </cell>
          <cell r="G122">
            <v>4</v>
          </cell>
          <cell r="H122">
            <v>17</v>
          </cell>
          <cell r="I122">
            <v>343</v>
          </cell>
          <cell r="J122">
            <v>543</v>
          </cell>
          <cell r="L122">
            <v>4</v>
          </cell>
          <cell r="M122">
            <v>11</v>
          </cell>
          <cell r="N122">
            <v>341</v>
          </cell>
          <cell r="O122">
            <v>541</v>
          </cell>
          <cell r="Q122">
            <v>4</v>
          </cell>
          <cell r="R122">
            <v>17</v>
          </cell>
          <cell r="S122">
            <v>363</v>
          </cell>
          <cell r="T122">
            <v>603</v>
          </cell>
          <cell r="V122">
            <v>4</v>
          </cell>
          <cell r="W122">
            <v>23</v>
          </cell>
          <cell r="X122">
            <v>346</v>
          </cell>
          <cell r="Y122">
            <v>546</v>
          </cell>
          <cell r="AA122" t="str">
            <v/>
          </cell>
          <cell r="AB122">
            <v>4</v>
          </cell>
          <cell r="AC122" t="str">
            <v/>
          </cell>
          <cell r="AD122" t="str">
            <v/>
          </cell>
        </row>
        <row r="123">
          <cell r="B123">
            <v>5</v>
          </cell>
          <cell r="C123">
            <v>23</v>
          </cell>
          <cell r="D123">
            <v>331</v>
          </cell>
          <cell r="E123">
            <v>531</v>
          </cell>
          <cell r="G123">
            <v>5</v>
          </cell>
          <cell r="H123">
            <v>9</v>
          </cell>
          <cell r="I123">
            <v>346</v>
          </cell>
          <cell r="J123">
            <v>546</v>
          </cell>
          <cell r="L123">
            <v>5</v>
          </cell>
          <cell r="M123">
            <v>24</v>
          </cell>
          <cell r="N123">
            <v>357</v>
          </cell>
          <cell r="O123">
            <v>557</v>
          </cell>
          <cell r="Q123">
            <v>5</v>
          </cell>
          <cell r="R123">
            <v>9</v>
          </cell>
          <cell r="S123">
            <v>364</v>
          </cell>
          <cell r="T123">
            <v>604</v>
          </cell>
          <cell r="V123">
            <v>5</v>
          </cell>
          <cell r="W123">
            <v>5</v>
          </cell>
          <cell r="X123">
            <v>353</v>
          </cell>
          <cell r="Y123">
            <v>553</v>
          </cell>
          <cell r="AA123" t="str">
            <v/>
          </cell>
          <cell r="AB123">
            <v>5</v>
          </cell>
          <cell r="AC123" t="str">
            <v/>
          </cell>
          <cell r="AD123" t="str">
            <v/>
          </cell>
        </row>
        <row r="124">
          <cell r="B124">
            <v>6</v>
          </cell>
          <cell r="C124">
            <v>9</v>
          </cell>
          <cell r="D124">
            <v>333</v>
          </cell>
          <cell r="E124">
            <v>533</v>
          </cell>
          <cell r="G124">
            <v>6</v>
          </cell>
          <cell r="H124">
            <v>8</v>
          </cell>
          <cell r="I124">
            <v>350</v>
          </cell>
          <cell r="J124">
            <v>550</v>
          </cell>
          <cell r="L124">
            <v>6</v>
          </cell>
          <cell r="M124">
            <v>9</v>
          </cell>
          <cell r="N124">
            <v>360</v>
          </cell>
          <cell r="O124">
            <v>600</v>
          </cell>
          <cell r="Q124">
            <v>5</v>
          </cell>
          <cell r="R124">
            <v>12</v>
          </cell>
          <cell r="S124">
            <v>364</v>
          </cell>
          <cell r="T124">
            <v>604</v>
          </cell>
          <cell r="V124">
            <v>6</v>
          </cell>
          <cell r="W124">
            <v>6</v>
          </cell>
          <cell r="X124">
            <v>367</v>
          </cell>
          <cell r="Y124">
            <v>607</v>
          </cell>
          <cell r="AA124" t="str">
            <v/>
          </cell>
          <cell r="AB124">
            <v>6</v>
          </cell>
          <cell r="AC124" t="str">
            <v/>
          </cell>
          <cell r="AD124" t="str">
            <v/>
          </cell>
        </row>
        <row r="125">
          <cell r="B125">
            <v>7</v>
          </cell>
          <cell r="C125">
            <v>2</v>
          </cell>
          <cell r="D125">
            <v>341</v>
          </cell>
          <cell r="E125">
            <v>541</v>
          </cell>
          <cell r="G125">
            <v>7</v>
          </cell>
          <cell r="H125">
            <v>5</v>
          </cell>
          <cell r="I125">
            <v>351</v>
          </cell>
          <cell r="J125">
            <v>551</v>
          </cell>
          <cell r="L125">
            <v>7</v>
          </cell>
          <cell r="M125">
            <v>7</v>
          </cell>
          <cell r="N125">
            <v>366</v>
          </cell>
          <cell r="O125">
            <v>606</v>
          </cell>
          <cell r="Q125">
            <v>7</v>
          </cell>
          <cell r="R125">
            <v>7</v>
          </cell>
          <cell r="S125">
            <v>371</v>
          </cell>
          <cell r="T125">
            <v>611</v>
          </cell>
          <cell r="V125">
            <v>6</v>
          </cell>
          <cell r="W125">
            <v>22</v>
          </cell>
          <cell r="X125">
            <v>367</v>
          </cell>
          <cell r="Y125">
            <v>607</v>
          </cell>
          <cell r="AA125" t="str">
            <v/>
          </cell>
          <cell r="AB125">
            <v>7</v>
          </cell>
          <cell r="AC125" t="str">
            <v/>
          </cell>
          <cell r="AD125" t="str">
            <v/>
          </cell>
        </row>
        <row r="126">
          <cell r="B126">
            <v>8</v>
          </cell>
          <cell r="C126">
            <v>21</v>
          </cell>
          <cell r="D126">
            <v>345</v>
          </cell>
          <cell r="E126">
            <v>545</v>
          </cell>
          <cell r="G126">
            <v>8</v>
          </cell>
          <cell r="H126">
            <v>1</v>
          </cell>
          <cell r="I126">
            <v>363</v>
          </cell>
          <cell r="J126">
            <v>603</v>
          </cell>
          <cell r="L126">
            <v>8</v>
          </cell>
          <cell r="M126">
            <v>18</v>
          </cell>
          <cell r="N126">
            <v>374</v>
          </cell>
          <cell r="O126">
            <v>614</v>
          </cell>
          <cell r="Q126">
            <v>8</v>
          </cell>
          <cell r="R126">
            <v>24</v>
          </cell>
          <cell r="S126">
            <v>372</v>
          </cell>
          <cell r="T126">
            <v>612</v>
          </cell>
          <cell r="V126">
            <v>8</v>
          </cell>
          <cell r="W126">
            <v>18</v>
          </cell>
          <cell r="X126">
            <v>370</v>
          </cell>
          <cell r="Y126">
            <v>610</v>
          </cell>
          <cell r="AA126" t="str">
            <v/>
          </cell>
          <cell r="AB126">
            <v>8</v>
          </cell>
          <cell r="AC126" t="str">
            <v/>
          </cell>
          <cell r="AD126" t="str">
            <v/>
          </cell>
        </row>
        <row r="127">
          <cell r="B127">
            <v>9</v>
          </cell>
          <cell r="C127">
            <v>18</v>
          </cell>
          <cell r="D127">
            <v>348</v>
          </cell>
          <cell r="E127">
            <v>548</v>
          </cell>
          <cell r="G127">
            <v>9</v>
          </cell>
          <cell r="H127">
            <v>2</v>
          </cell>
          <cell r="I127">
            <v>365</v>
          </cell>
          <cell r="J127">
            <v>605</v>
          </cell>
          <cell r="L127">
            <v>9</v>
          </cell>
          <cell r="M127">
            <v>8</v>
          </cell>
          <cell r="N127">
            <v>375</v>
          </cell>
          <cell r="O127">
            <v>615</v>
          </cell>
          <cell r="Q127">
            <v>9</v>
          </cell>
          <cell r="R127">
            <v>8</v>
          </cell>
          <cell r="S127">
            <v>380</v>
          </cell>
          <cell r="T127">
            <v>620</v>
          </cell>
          <cell r="V127">
            <v>9</v>
          </cell>
          <cell r="W127">
            <v>3</v>
          </cell>
          <cell r="X127">
            <v>372</v>
          </cell>
          <cell r="Y127">
            <v>612</v>
          </cell>
          <cell r="AA127" t="str">
            <v/>
          </cell>
          <cell r="AB127">
            <v>9</v>
          </cell>
          <cell r="AC127" t="str">
            <v/>
          </cell>
          <cell r="AD127" t="str">
            <v/>
          </cell>
        </row>
        <row r="128">
          <cell r="B128">
            <v>10</v>
          </cell>
          <cell r="C128">
            <v>8</v>
          </cell>
          <cell r="D128">
            <v>349</v>
          </cell>
          <cell r="E128">
            <v>549</v>
          </cell>
          <cell r="G128">
            <v>10</v>
          </cell>
          <cell r="H128">
            <v>6</v>
          </cell>
          <cell r="I128">
            <v>370</v>
          </cell>
          <cell r="J128">
            <v>610</v>
          </cell>
          <cell r="L128">
            <v>10</v>
          </cell>
          <cell r="M128">
            <v>3</v>
          </cell>
          <cell r="N128">
            <v>376</v>
          </cell>
          <cell r="O128">
            <v>616</v>
          </cell>
          <cell r="Q128">
            <v>10</v>
          </cell>
          <cell r="R128">
            <v>2</v>
          </cell>
          <cell r="S128">
            <v>381</v>
          </cell>
          <cell r="T128">
            <v>621</v>
          </cell>
          <cell r="V128">
            <v>10</v>
          </cell>
          <cell r="W128">
            <v>10</v>
          </cell>
          <cell r="X128">
            <v>374</v>
          </cell>
          <cell r="Y128">
            <v>614</v>
          </cell>
          <cell r="AA128" t="str">
            <v/>
          </cell>
          <cell r="AB128">
            <v>10</v>
          </cell>
          <cell r="AC128" t="str">
            <v/>
          </cell>
          <cell r="AD128" t="str">
            <v/>
          </cell>
        </row>
        <row r="129">
          <cell r="B129">
            <v>11</v>
          </cell>
          <cell r="C129">
            <v>24</v>
          </cell>
          <cell r="D129">
            <v>353</v>
          </cell>
          <cell r="E129">
            <v>553</v>
          </cell>
          <cell r="G129">
            <v>11</v>
          </cell>
          <cell r="H129">
            <v>3</v>
          </cell>
          <cell r="I129">
            <v>374</v>
          </cell>
          <cell r="J129">
            <v>614</v>
          </cell>
          <cell r="L129">
            <v>11</v>
          </cell>
          <cell r="M129">
            <v>22</v>
          </cell>
          <cell r="N129">
            <v>380</v>
          </cell>
          <cell r="O129">
            <v>620</v>
          </cell>
          <cell r="Q129">
            <v>10</v>
          </cell>
          <cell r="R129">
            <v>3</v>
          </cell>
          <cell r="S129">
            <v>381</v>
          </cell>
          <cell r="T129">
            <v>621</v>
          </cell>
          <cell r="V129">
            <v>10</v>
          </cell>
          <cell r="W129">
            <v>21</v>
          </cell>
          <cell r="X129">
            <v>374</v>
          </cell>
          <cell r="Y129">
            <v>614</v>
          </cell>
          <cell r="AA129" t="str">
            <v/>
          </cell>
          <cell r="AB129">
            <v>11</v>
          </cell>
          <cell r="AC129" t="str">
            <v/>
          </cell>
          <cell r="AD129" t="str">
            <v/>
          </cell>
        </row>
        <row r="130">
          <cell r="B130">
            <v>12</v>
          </cell>
          <cell r="C130">
            <v>22</v>
          </cell>
          <cell r="D130">
            <v>354</v>
          </cell>
          <cell r="E130">
            <v>554</v>
          </cell>
          <cell r="G130">
            <v>12</v>
          </cell>
          <cell r="H130">
            <v>22</v>
          </cell>
          <cell r="I130">
            <v>377</v>
          </cell>
          <cell r="J130">
            <v>617</v>
          </cell>
          <cell r="L130">
            <v>12</v>
          </cell>
          <cell r="M130">
            <v>12</v>
          </cell>
          <cell r="N130">
            <v>383</v>
          </cell>
          <cell r="O130">
            <v>623</v>
          </cell>
          <cell r="Q130">
            <v>12</v>
          </cell>
          <cell r="R130">
            <v>13</v>
          </cell>
          <cell r="S130">
            <v>385</v>
          </cell>
          <cell r="T130">
            <v>625</v>
          </cell>
          <cell r="V130">
            <v>12</v>
          </cell>
          <cell r="W130">
            <v>2</v>
          </cell>
          <cell r="X130">
            <v>377</v>
          </cell>
          <cell r="Y130">
            <v>617</v>
          </cell>
          <cell r="AA130" t="str">
            <v/>
          </cell>
          <cell r="AB130">
            <v>12</v>
          </cell>
          <cell r="AC130" t="str">
            <v/>
          </cell>
          <cell r="AD130" t="str">
            <v/>
          </cell>
        </row>
        <row r="131">
          <cell r="B131">
            <v>13</v>
          </cell>
          <cell r="C131">
            <v>6</v>
          </cell>
          <cell r="D131">
            <v>356</v>
          </cell>
          <cell r="E131">
            <v>556</v>
          </cell>
          <cell r="G131">
            <v>13</v>
          </cell>
          <cell r="H131">
            <v>10</v>
          </cell>
          <cell r="I131">
            <v>378</v>
          </cell>
          <cell r="J131">
            <v>618</v>
          </cell>
          <cell r="L131">
            <v>13</v>
          </cell>
          <cell r="M131">
            <v>10</v>
          </cell>
          <cell r="N131">
            <v>388</v>
          </cell>
          <cell r="O131">
            <v>628</v>
          </cell>
          <cell r="Q131">
            <v>13</v>
          </cell>
          <cell r="R131">
            <v>22</v>
          </cell>
          <cell r="S131">
            <v>398</v>
          </cell>
          <cell r="T131">
            <v>638</v>
          </cell>
          <cell r="V131">
            <v>13</v>
          </cell>
          <cell r="W131">
            <v>1</v>
          </cell>
          <cell r="X131">
            <v>380</v>
          </cell>
          <cell r="Y131">
            <v>620</v>
          </cell>
          <cell r="AA131" t="str">
            <v/>
          </cell>
          <cell r="AB131">
            <v>13</v>
          </cell>
          <cell r="AC131" t="str">
            <v/>
          </cell>
          <cell r="AD131" t="str">
            <v/>
          </cell>
        </row>
        <row r="132">
          <cell r="B132">
            <v>14</v>
          </cell>
          <cell r="C132">
            <v>10</v>
          </cell>
          <cell r="D132">
            <v>363</v>
          </cell>
          <cell r="E132">
            <v>603</v>
          </cell>
          <cell r="G132">
            <v>14</v>
          </cell>
          <cell r="H132">
            <v>18</v>
          </cell>
          <cell r="I132">
            <v>379</v>
          </cell>
          <cell r="J132">
            <v>619</v>
          </cell>
          <cell r="L132">
            <v>14</v>
          </cell>
          <cell r="M132">
            <v>2</v>
          </cell>
          <cell r="N132">
            <v>389</v>
          </cell>
          <cell r="O132">
            <v>629</v>
          </cell>
          <cell r="Q132">
            <v>14</v>
          </cell>
          <cell r="R132">
            <v>21</v>
          </cell>
          <cell r="S132">
            <v>399</v>
          </cell>
          <cell r="T132">
            <v>639</v>
          </cell>
          <cell r="V132">
            <v>14</v>
          </cell>
          <cell r="W132">
            <v>7</v>
          </cell>
          <cell r="X132">
            <v>381</v>
          </cell>
          <cell r="Y132">
            <v>621</v>
          </cell>
          <cell r="AA132" t="str">
            <v/>
          </cell>
          <cell r="AB132">
            <v>14</v>
          </cell>
          <cell r="AC132" t="str">
            <v/>
          </cell>
          <cell r="AD132" t="str">
            <v/>
          </cell>
        </row>
        <row r="133">
          <cell r="B133">
            <v>15</v>
          </cell>
          <cell r="C133">
            <v>7</v>
          </cell>
          <cell r="D133">
            <v>364</v>
          </cell>
          <cell r="E133">
            <v>604</v>
          </cell>
          <cell r="G133">
            <v>15</v>
          </cell>
          <cell r="H133">
            <v>21</v>
          </cell>
          <cell r="I133">
            <v>382</v>
          </cell>
          <cell r="J133">
            <v>622</v>
          </cell>
          <cell r="L133">
            <v>15</v>
          </cell>
          <cell r="M133">
            <v>1</v>
          </cell>
          <cell r="N133">
            <v>391</v>
          </cell>
          <cell r="O133">
            <v>631</v>
          </cell>
          <cell r="Q133">
            <v>15</v>
          </cell>
          <cell r="R133">
            <v>18</v>
          </cell>
          <cell r="S133">
            <v>404</v>
          </cell>
          <cell r="T133">
            <v>644</v>
          </cell>
          <cell r="V133">
            <v>14</v>
          </cell>
          <cell r="W133">
            <v>12</v>
          </cell>
          <cell r="X133">
            <v>381</v>
          </cell>
          <cell r="Y133">
            <v>621</v>
          </cell>
          <cell r="AA133" t="str">
            <v/>
          </cell>
          <cell r="AB133">
            <v>15</v>
          </cell>
          <cell r="AC133" t="str">
            <v/>
          </cell>
          <cell r="AD133" t="str">
            <v/>
          </cell>
        </row>
        <row r="134">
          <cell r="B134">
            <v>16</v>
          </cell>
          <cell r="C134">
            <v>12</v>
          </cell>
          <cell r="D134">
            <v>373</v>
          </cell>
          <cell r="E134">
            <v>613</v>
          </cell>
          <cell r="G134">
            <v>16</v>
          </cell>
          <cell r="H134">
            <v>4</v>
          </cell>
          <cell r="I134">
            <v>384</v>
          </cell>
          <cell r="J134">
            <v>624</v>
          </cell>
          <cell r="L134">
            <v>16</v>
          </cell>
          <cell r="M134">
            <v>13</v>
          </cell>
          <cell r="N134">
            <v>394</v>
          </cell>
          <cell r="O134">
            <v>634</v>
          </cell>
          <cell r="Q134">
            <v>16</v>
          </cell>
          <cell r="R134">
            <v>19</v>
          </cell>
          <cell r="S134">
            <v>410</v>
          </cell>
          <cell r="T134">
            <v>650</v>
          </cell>
          <cell r="V134">
            <v>16</v>
          </cell>
          <cell r="W134">
            <v>24</v>
          </cell>
          <cell r="X134">
            <v>388</v>
          </cell>
          <cell r="Y134">
            <v>628</v>
          </cell>
          <cell r="AA134" t="str">
            <v/>
          </cell>
          <cell r="AB134">
            <v>16</v>
          </cell>
          <cell r="AC134" t="str">
            <v/>
          </cell>
          <cell r="AD134" t="str">
            <v/>
          </cell>
        </row>
        <row r="135">
          <cell r="B135">
            <v>17</v>
          </cell>
          <cell r="C135">
            <v>3</v>
          </cell>
          <cell r="D135">
            <v>376</v>
          </cell>
          <cell r="E135">
            <v>616</v>
          </cell>
          <cell r="G135">
            <v>17</v>
          </cell>
          <cell r="H135">
            <v>12</v>
          </cell>
          <cell r="I135">
            <v>386</v>
          </cell>
          <cell r="J135">
            <v>626</v>
          </cell>
          <cell r="L135">
            <v>17</v>
          </cell>
          <cell r="M135">
            <v>4</v>
          </cell>
          <cell r="N135">
            <v>399</v>
          </cell>
          <cell r="O135">
            <v>639</v>
          </cell>
          <cell r="Q135">
            <v>17</v>
          </cell>
          <cell r="R135">
            <v>10</v>
          </cell>
          <cell r="S135">
            <v>411</v>
          </cell>
          <cell r="T135">
            <v>651</v>
          </cell>
          <cell r="V135">
            <v>17</v>
          </cell>
          <cell r="W135">
            <v>8</v>
          </cell>
          <cell r="X135">
            <v>395</v>
          </cell>
          <cell r="Y135">
            <v>635</v>
          </cell>
          <cell r="AA135" t="str">
            <v/>
          </cell>
          <cell r="AB135">
            <v>17</v>
          </cell>
          <cell r="AC135" t="str">
            <v/>
          </cell>
          <cell r="AD135" t="str">
            <v/>
          </cell>
        </row>
        <row r="136">
          <cell r="B136">
            <v>18</v>
          </cell>
          <cell r="C136">
            <v>15</v>
          </cell>
          <cell r="D136">
            <v>378</v>
          </cell>
          <cell r="E136">
            <v>618</v>
          </cell>
          <cell r="G136">
            <v>18</v>
          </cell>
          <cell r="H136">
            <v>13</v>
          </cell>
          <cell r="I136">
            <v>391</v>
          </cell>
          <cell r="J136">
            <v>631</v>
          </cell>
          <cell r="L136">
            <v>18</v>
          </cell>
          <cell r="M136">
            <v>15</v>
          </cell>
          <cell r="N136">
            <v>403</v>
          </cell>
          <cell r="O136">
            <v>643</v>
          </cell>
          <cell r="Q136">
            <v>18</v>
          </cell>
          <cell r="R136">
            <v>15</v>
          </cell>
          <cell r="S136">
            <v>412</v>
          </cell>
          <cell r="T136">
            <v>652</v>
          </cell>
          <cell r="V136">
            <v>18</v>
          </cell>
          <cell r="W136">
            <v>14</v>
          </cell>
          <cell r="X136">
            <v>399</v>
          </cell>
          <cell r="Y136">
            <v>639</v>
          </cell>
          <cell r="AA136" t="str">
            <v/>
          </cell>
          <cell r="AB136">
            <v>18</v>
          </cell>
          <cell r="AC136" t="str">
            <v/>
          </cell>
          <cell r="AD136" t="str">
            <v/>
          </cell>
        </row>
        <row r="137">
          <cell r="B137">
            <v>19</v>
          </cell>
          <cell r="C137">
            <v>19</v>
          </cell>
          <cell r="D137">
            <v>385</v>
          </cell>
          <cell r="E137">
            <v>625</v>
          </cell>
          <cell r="G137">
            <v>19</v>
          </cell>
          <cell r="H137">
            <v>19</v>
          </cell>
          <cell r="I137">
            <v>396</v>
          </cell>
          <cell r="J137">
            <v>636</v>
          </cell>
          <cell r="L137">
            <v>19</v>
          </cell>
          <cell r="M137">
            <v>21</v>
          </cell>
          <cell r="N137">
            <v>407</v>
          </cell>
          <cell r="O137">
            <v>647</v>
          </cell>
          <cell r="Q137">
            <v>19</v>
          </cell>
          <cell r="R137">
            <v>1</v>
          </cell>
          <cell r="S137">
            <v>427</v>
          </cell>
          <cell r="T137">
            <v>707</v>
          </cell>
          <cell r="V137">
            <v>19</v>
          </cell>
          <cell r="W137">
            <v>15</v>
          </cell>
          <cell r="X137">
            <v>400</v>
          </cell>
          <cell r="Y137">
            <v>640</v>
          </cell>
          <cell r="AA137" t="str">
            <v/>
          </cell>
          <cell r="AB137">
            <v>19</v>
          </cell>
          <cell r="AC137" t="str">
            <v/>
          </cell>
          <cell r="AD137" t="str">
            <v/>
          </cell>
        </row>
        <row r="138">
          <cell r="B138">
            <v>20</v>
          </cell>
          <cell r="C138">
            <v>4</v>
          </cell>
          <cell r="D138">
            <v>386</v>
          </cell>
          <cell r="E138">
            <v>626</v>
          </cell>
          <cell r="G138">
            <v>20</v>
          </cell>
          <cell r="H138">
            <v>7</v>
          </cell>
          <cell r="I138">
            <v>397</v>
          </cell>
          <cell r="J138">
            <v>637</v>
          </cell>
          <cell r="L138">
            <v>20</v>
          </cell>
          <cell r="M138">
            <v>6</v>
          </cell>
          <cell r="N138">
            <v>418</v>
          </cell>
          <cell r="O138">
            <v>658</v>
          </cell>
          <cell r="Q138">
            <v>19</v>
          </cell>
          <cell r="R138">
            <v>6</v>
          </cell>
          <cell r="S138">
            <v>427</v>
          </cell>
          <cell r="T138">
            <v>707</v>
          </cell>
          <cell r="V138">
            <v>20</v>
          </cell>
          <cell r="W138">
            <v>4</v>
          </cell>
          <cell r="X138">
            <v>409</v>
          </cell>
          <cell r="Y138">
            <v>649</v>
          </cell>
          <cell r="AA138" t="str">
            <v/>
          </cell>
          <cell r="AB138">
            <v>20</v>
          </cell>
          <cell r="AC138" t="str">
            <v/>
          </cell>
          <cell r="AD138" t="str">
            <v/>
          </cell>
        </row>
        <row r="139">
          <cell r="B139">
            <v>21</v>
          </cell>
          <cell r="C139">
            <v>13</v>
          </cell>
          <cell r="D139">
            <v>390</v>
          </cell>
          <cell r="E139">
            <v>630</v>
          </cell>
          <cell r="G139">
            <v>21</v>
          </cell>
          <cell r="H139">
            <v>15</v>
          </cell>
          <cell r="I139">
            <v>410</v>
          </cell>
          <cell r="J139">
            <v>650</v>
          </cell>
          <cell r="L139">
            <v>21</v>
          </cell>
          <cell r="M139">
            <v>19</v>
          </cell>
          <cell r="N139">
            <v>442</v>
          </cell>
          <cell r="O139">
            <v>722</v>
          </cell>
          <cell r="Q139">
            <v>21</v>
          </cell>
          <cell r="R139">
            <v>14</v>
          </cell>
          <cell r="S139">
            <v>429</v>
          </cell>
          <cell r="T139">
            <v>709</v>
          </cell>
          <cell r="V139">
            <v>20</v>
          </cell>
          <cell r="W139">
            <v>13</v>
          </cell>
          <cell r="X139">
            <v>409</v>
          </cell>
          <cell r="Y139">
            <v>649</v>
          </cell>
          <cell r="AA139" t="str">
            <v/>
          </cell>
          <cell r="AB139">
            <v>21</v>
          </cell>
          <cell r="AC139" t="str">
            <v/>
          </cell>
          <cell r="AD139" t="str">
            <v/>
          </cell>
        </row>
        <row r="140">
          <cell r="B140">
            <v>22</v>
          </cell>
          <cell r="C140">
            <v>14</v>
          </cell>
          <cell r="D140">
            <v>423</v>
          </cell>
          <cell r="E140">
            <v>703</v>
          </cell>
          <cell r="G140">
            <v>22</v>
          </cell>
          <cell r="H140">
            <v>14</v>
          </cell>
          <cell r="I140">
            <v>428</v>
          </cell>
          <cell r="J140">
            <v>708</v>
          </cell>
          <cell r="L140">
            <v>22</v>
          </cell>
          <cell r="M140">
            <v>14</v>
          </cell>
          <cell r="N140">
            <v>449</v>
          </cell>
          <cell r="O140">
            <v>729</v>
          </cell>
          <cell r="Q140">
            <v>22</v>
          </cell>
          <cell r="R140">
            <v>4</v>
          </cell>
          <cell r="S140">
            <v>435</v>
          </cell>
          <cell r="T140">
            <v>715</v>
          </cell>
          <cell r="V140">
            <v>22</v>
          </cell>
          <cell r="W140">
            <v>19</v>
          </cell>
          <cell r="X140">
            <v>420</v>
          </cell>
          <cell r="Y140">
            <v>700</v>
          </cell>
          <cell r="AA140" t="str">
            <v/>
          </cell>
          <cell r="AB140">
            <v>22</v>
          </cell>
          <cell r="AC140" t="str">
            <v/>
          </cell>
          <cell r="AD140" t="str">
            <v/>
          </cell>
        </row>
        <row r="141">
          <cell r="B141">
            <v>23</v>
          </cell>
          <cell r="C141">
            <v>16</v>
          </cell>
          <cell r="D141">
            <v>3600</v>
          </cell>
          <cell r="E141">
            <v>6000</v>
          </cell>
          <cell r="G141">
            <v>23</v>
          </cell>
          <cell r="H141">
            <v>16</v>
          </cell>
          <cell r="I141">
            <v>3600</v>
          </cell>
          <cell r="J141">
            <v>6000</v>
          </cell>
          <cell r="L141">
            <v>23</v>
          </cell>
          <cell r="M141">
            <v>16</v>
          </cell>
          <cell r="N141">
            <v>3600</v>
          </cell>
          <cell r="O141">
            <v>6000</v>
          </cell>
          <cell r="Q141">
            <v>23</v>
          </cell>
          <cell r="R141">
            <v>16</v>
          </cell>
          <cell r="S141">
            <v>3600</v>
          </cell>
          <cell r="T141">
            <v>6000</v>
          </cell>
          <cell r="V141">
            <v>23</v>
          </cell>
          <cell r="W141">
            <v>16</v>
          </cell>
          <cell r="X141">
            <v>3600</v>
          </cell>
          <cell r="Y141">
            <v>6000</v>
          </cell>
          <cell r="AA141" t="str">
            <v/>
          </cell>
          <cell r="AB141">
            <v>23</v>
          </cell>
          <cell r="AC141" t="str">
            <v/>
          </cell>
          <cell r="AD141" t="str">
            <v/>
          </cell>
        </row>
        <row r="142">
          <cell r="B142">
            <v>23</v>
          </cell>
          <cell r="C142">
            <v>20</v>
          </cell>
          <cell r="D142">
            <v>3600</v>
          </cell>
          <cell r="E142">
            <v>6000</v>
          </cell>
          <cell r="G142">
            <v>23</v>
          </cell>
          <cell r="H142">
            <v>20</v>
          </cell>
          <cell r="I142">
            <v>3600</v>
          </cell>
          <cell r="J142">
            <v>6000</v>
          </cell>
          <cell r="L142">
            <v>23</v>
          </cell>
          <cell r="M142">
            <v>20</v>
          </cell>
          <cell r="N142">
            <v>3600</v>
          </cell>
          <cell r="O142">
            <v>6000</v>
          </cell>
          <cell r="Q142">
            <v>23</v>
          </cell>
          <cell r="R142">
            <v>20</v>
          </cell>
          <cell r="S142">
            <v>3600</v>
          </cell>
          <cell r="T142">
            <v>6000</v>
          </cell>
          <cell r="V142">
            <v>23</v>
          </cell>
          <cell r="W142">
            <v>20</v>
          </cell>
          <cell r="X142">
            <v>3600</v>
          </cell>
          <cell r="Y142">
            <v>6000</v>
          </cell>
          <cell r="AA142" t="str">
            <v/>
          </cell>
          <cell r="AB142">
            <v>24</v>
          </cell>
          <cell r="AC142" t="str">
            <v/>
          </cell>
          <cell r="AD142" t="str">
            <v/>
          </cell>
        </row>
        <row r="143">
          <cell r="B143" t="str">
            <v/>
          </cell>
          <cell r="C143">
            <v>25</v>
          </cell>
          <cell r="D143" t="str">
            <v/>
          </cell>
          <cell r="E143" t="str">
            <v/>
          </cell>
          <cell r="G143" t="str">
            <v/>
          </cell>
          <cell r="H143">
            <v>25</v>
          </cell>
          <cell r="I143" t="str">
            <v/>
          </cell>
          <cell r="J143" t="str">
            <v/>
          </cell>
          <cell r="L143" t="str">
            <v/>
          </cell>
          <cell r="M143">
            <v>25</v>
          </cell>
          <cell r="N143" t="str">
            <v/>
          </cell>
          <cell r="O143" t="str">
            <v/>
          </cell>
          <cell r="Q143" t="str">
            <v/>
          </cell>
          <cell r="R143">
            <v>25</v>
          </cell>
          <cell r="S143" t="str">
            <v/>
          </cell>
          <cell r="T143" t="str">
            <v/>
          </cell>
          <cell r="V143" t="str">
            <v/>
          </cell>
          <cell r="W143">
            <v>25</v>
          </cell>
          <cell r="X143" t="str">
            <v/>
          </cell>
          <cell r="Y143" t="str">
            <v/>
          </cell>
          <cell r="AA143" t="str">
            <v/>
          </cell>
          <cell r="AB143">
            <v>25</v>
          </cell>
          <cell r="AC143" t="str">
            <v/>
          </cell>
          <cell r="AD143" t="str">
            <v/>
          </cell>
        </row>
        <row r="144">
          <cell r="B144" t="str">
            <v/>
          </cell>
          <cell r="C144">
            <v>26</v>
          </cell>
          <cell r="D144" t="str">
            <v/>
          </cell>
          <cell r="E144" t="str">
            <v/>
          </cell>
          <cell r="G144" t="str">
            <v/>
          </cell>
          <cell r="H144">
            <v>26</v>
          </cell>
          <cell r="I144" t="str">
            <v/>
          </cell>
          <cell r="J144" t="str">
            <v/>
          </cell>
          <cell r="L144" t="str">
            <v/>
          </cell>
          <cell r="M144">
            <v>26</v>
          </cell>
          <cell r="N144" t="str">
            <v/>
          </cell>
          <cell r="O144" t="str">
            <v/>
          </cell>
          <cell r="Q144" t="str">
            <v/>
          </cell>
          <cell r="R144">
            <v>26</v>
          </cell>
          <cell r="S144" t="str">
            <v/>
          </cell>
          <cell r="T144" t="str">
            <v/>
          </cell>
          <cell r="V144" t="str">
            <v/>
          </cell>
          <cell r="W144">
            <v>26</v>
          </cell>
          <cell r="X144" t="str">
            <v/>
          </cell>
          <cell r="Y144" t="str">
            <v/>
          </cell>
          <cell r="AA144" t="str">
            <v/>
          </cell>
          <cell r="AB144">
            <v>26</v>
          </cell>
          <cell r="AC144" t="str">
            <v/>
          </cell>
          <cell r="AD144" t="str">
            <v/>
          </cell>
        </row>
        <row r="145">
          <cell r="B145" t="str">
            <v/>
          </cell>
          <cell r="C145">
            <v>27</v>
          </cell>
          <cell r="D145" t="str">
            <v/>
          </cell>
          <cell r="E145" t="str">
            <v/>
          </cell>
          <cell r="G145" t="str">
            <v/>
          </cell>
          <cell r="H145">
            <v>27</v>
          </cell>
          <cell r="I145" t="str">
            <v/>
          </cell>
          <cell r="J145" t="str">
            <v/>
          </cell>
          <cell r="L145" t="str">
            <v/>
          </cell>
          <cell r="M145">
            <v>27</v>
          </cell>
          <cell r="N145" t="str">
            <v/>
          </cell>
          <cell r="O145" t="str">
            <v/>
          </cell>
          <cell r="Q145" t="str">
            <v/>
          </cell>
          <cell r="R145">
            <v>27</v>
          </cell>
          <cell r="S145" t="str">
            <v/>
          </cell>
          <cell r="T145" t="str">
            <v/>
          </cell>
          <cell r="V145" t="str">
            <v/>
          </cell>
          <cell r="W145">
            <v>27</v>
          </cell>
          <cell r="X145" t="str">
            <v/>
          </cell>
          <cell r="Y145" t="str">
            <v/>
          </cell>
          <cell r="AA145" t="str">
            <v/>
          </cell>
          <cell r="AB145">
            <v>27</v>
          </cell>
          <cell r="AC145" t="str">
            <v/>
          </cell>
          <cell r="AD145" t="str">
            <v/>
          </cell>
        </row>
        <row r="146">
          <cell r="B146" t="str">
            <v/>
          </cell>
          <cell r="C146">
            <v>28</v>
          </cell>
          <cell r="D146" t="str">
            <v/>
          </cell>
          <cell r="E146" t="str">
            <v/>
          </cell>
          <cell r="G146" t="str">
            <v/>
          </cell>
          <cell r="H146">
            <v>28</v>
          </cell>
          <cell r="I146" t="str">
            <v/>
          </cell>
          <cell r="J146" t="str">
            <v/>
          </cell>
          <cell r="L146" t="str">
            <v/>
          </cell>
          <cell r="M146">
            <v>28</v>
          </cell>
          <cell r="N146" t="str">
            <v/>
          </cell>
          <cell r="O146" t="str">
            <v/>
          </cell>
          <cell r="Q146" t="str">
            <v/>
          </cell>
          <cell r="R146">
            <v>28</v>
          </cell>
          <cell r="S146" t="str">
            <v/>
          </cell>
          <cell r="T146" t="str">
            <v/>
          </cell>
          <cell r="V146" t="str">
            <v/>
          </cell>
          <cell r="W146">
            <v>28</v>
          </cell>
          <cell r="X146" t="str">
            <v/>
          </cell>
          <cell r="Y146" t="str">
            <v/>
          </cell>
          <cell r="AA146" t="str">
            <v/>
          </cell>
          <cell r="AB146">
            <v>28</v>
          </cell>
          <cell r="AC146" t="str">
            <v/>
          </cell>
          <cell r="AD146" t="str">
            <v/>
          </cell>
        </row>
        <row r="147">
          <cell r="B147" t="str">
            <v/>
          </cell>
          <cell r="C147">
            <v>29</v>
          </cell>
          <cell r="D147" t="str">
            <v/>
          </cell>
          <cell r="E147" t="str">
            <v/>
          </cell>
          <cell r="G147" t="str">
            <v/>
          </cell>
          <cell r="H147">
            <v>29</v>
          </cell>
          <cell r="I147" t="str">
            <v/>
          </cell>
          <cell r="J147" t="str">
            <v/>
          </cell>
          <cell r="L147" t="str">
            <v/>
          </cell>
          <cell r="M147">
            <v>29</v>
          </cell>
          <cell r="N147" t="str">
            <v/>
          </cell>
          <cell r="O147" t="str">
            <v/>
          </cell>
          <cell r="Q147" t="str">
            <v/>
          </cell>
          <cell r="R147">
            <v>29</v>
          </cell>
          <cell r="S147" t="str">
            <v/>
          </cell>
          <cell r="T147" t="str">
            <v/>
          </cell>
          <cell r="V147" t="str">
            <v/>
          </cell>
          <cell r="W147">
            <v>29</v>
          </cell>
          <cell r="X147" t="str">
            <v/>
          </cell>
          <cell r="Y147" t="str">
            <v/>
          </cell>
          <cell r="AA147" t="str">
            <v/>
          </cell>
          <cell r="AB147">
            <v>29</v>
          </cell>
          <cell r="AC147" t="str">
            <v/>
          </cell>
          <cell r="AD147" t="str">
            <v/>
          </cell>
        </row>
        <row r="148">
          <cell r="B148" t="str">
            <v/>
          </cell>
          <cell r="C148">
            <v>30</v>
          </cell>
          <cell r="D148" t="str">
            <v/>
          </cell>
          <cell r="E148" t="str">
            <v/>
          </cell>
          <cell r="G148" t="str">
            <v/>
          </cell>
          <cell r="H148">
            <v>30</v>
          </cell>
          <cell r="I148" t="str">
            <v/>
          </cell>
          <cell r="J148" t="str">
            <v/>
          </cell>
          <cell r="L148" t="str">
            <v/>
          </cell>
          <cell r="M148">
            <v>30</v>
          </cell>
          <cell r="N148" t="str">
            <v/>
          </cell>
          <cell r="O148" t="str">
            <v/>
          </cell>
          <cell r="Q148" t="str">
            <v/>
          </cell>
          <cell r="R148">
            <v>30</v>
          </cell>
          <cell r="S148" t="str">
            <v/>
          </cell>
          <cell r="T148" t="str">
            <v/>
          </cell>
          <cell r="V148" t="str">
            <v/>
          </cell>
          <cell r="W148">
            <v>30</v>
          </cell>
          <cell r="X148" t="str">
            <v/>
          </cell>
          <cell r="Y148" t="str">
            <v/>
          </cell>
          <cell r="AA148" t="str">
            <v/>
          </cell>
          <cell r="AB148">
            <v>30</v>
          </cell>
          <cell r="AC148" t="str">
            <v/>
          </cell>
          <cell r="AD148" t="str">
            <v/>
          </cell>
        </row>
        <row r="149">
          <cell r="B149" t="str">
            <v/>
          </cell>
          <cell r="C149">
            <v>31</v>
          </cell>
          <cell r="D149" t="str">
            <v/>
          </cell>
          <cell r="E149" t="str">
            <v/>
          </cell>
          <cell r="G149" t="str">
            <v/>
          </cell>
          <cell r="H149">
            <v>31</v>
          </cell>
          <cell r="I149" t="str">
            <v/>
          </cell>
          <cell r="J149" t="str">
            <v/>
          </cell>
          <cell r="L149" t="str">
            <v/>
          </cell>
          <cell r="M149">
            <v>31</v>
          </cell>
          <cell r="N149" t="str">
            <v/>
          </cell>
          <cell r="O149" t="str">
            <v/>
          </cell>
          <cell r="Q149" t="str">
            <v/>
          </cell>
          <cell r="R149">
            <v>31</v>
          </cell>
          <cell r="S149" t="str">
            <v/>
          </cell>
          <cell r="T149" t="str">
            <v/>
          </cell>
          <cell r="V149" t="str">
            <v/>
          </cell>
          <cell r="W149">
            <v>31</v>
          </cell>
          <cell r="X149" t="str">
            <v/>
          </cell>
          <cell r="Y149" t="str">
            <v/>
          </cell>
          <cell r="AA149" t="str">
            <v/>
          </cell>
          <cell r="AB149">
            <v>31</v>
          </cell>
          <cell r="AC149" t="str">
            <v/>
          </cell>
          <cell r="AD149" t="str">
            <v/>
          </cell>
        </row>
        <row r="150">
          <cell r="B150" t="str">
            <v/>
          </cell>
          <cell r="C150">
            <v>32</v>
          </cell>
          <cell r="D150" t="str">
            <v/>
          </cell>
          <cell r="E150" t="str">
            <v/>
          </cell>
          <cell r="G150" t="str">
            <v/>
          </cell>
          <cell r="H150">
            <v>32</v>
          </cell>
          <cell r="I150" t="str">
            <v/>
          </cell>
          <cell r="J150" t="str">
            <v/>
          </cell>
          <cell r="L150" t="str">
            <v/>
          </cell>
          <cell r="M150">
            <v>32</v>
          </cell>
          <cell r="N150" t="str">
            <v/>
          </cell>
          <cell r="O150" t="str">
            <v/>
          </cell>
          <cell r="Q150" t="str">
            <v/>
          </cell>
          <cell r="R150">
            <v>32</v>
          </cell>
          <cell r="S150" t="str">
            <v/>
          </cell>
          <cell r="T150" t="str">
            <v/>
          </cell>
          <cell r="V150" t="str">
            <v/>
          </cell>
          <cell r="W150">
            <v>32</v>
          </cell>
          <cell r="X150" t="str">
            <v/>
          </cell>
          <cell r="Y150" t="str">
            <v/>
          </cell>
          <cell r="AA150" t="str">
            <v/>
          </cell>
          <cell r="AB150">
            <v>32</v>
          </cell>
          <cell r="AC150" t="str">
            <v/>
          </cell>
          <cell r="AD150" t="str">
            <v/>
          </cell>
        </row>
        <row r="151">
          <cell r="B151" t="str">
            <v/>
          </cell>
          <cell r="C151">
            <v>33</v>
          </cell>
          <cell r="D151" t="str">
            <v/>
          </cell>
          <cell r="E151" t="str">
            <v/>
          </cell>
          <cell r="G151" t="str">
            <v/>
          </cell>
          <cell r="H151">
            <v>33</v>
          </cell>
          <cell r="I151" t="str">
            <v/>
          </cell>
          <cell r="J151" t="str">
            <v/>
          </cell>
          <cell r="L151" t="str">
            <v/>
          </cell>
          <cell r="M151">
            <v>33</v>
          </cell>
          <cell r="N151" t="str">
            <v/>
          </cell>
          <cell r="O151" t="str">
            <v/>
          </cell>
          <cell r="Q151" t="str">
            <v/>
          </cell>
          <cell r="R151">
            <v>33</v>
          </cell>
          <cell r="S151" t="str">
            <v/>
          </cell>
          <cell r="T151" t="str">
            <v/>
          </cell>
          <cell r="V151" t="str">
            <v/>
          </cell>
          <cell r="W151">
            <v>33</v>
          </cell>
          <cell r="X151" t="str">
            <v/>
          </cell>
          <cell r="Y151" t="str">
            <v/>
          </cell>
          <cell r="AA151" t="str">
            <v/>
          </cell>
          <cell r="AB151">
            <v>33</v>
          </cell>
          <cell r="AC151" t="str">
            <v/>
          </cell>
          <cell r="AD151" t="str">
            <v/>
          </cell>
        </row>
        <row r="152">
          <cell r="B152" t="str">
            <v/>
          </cell>
          <cell r="C152">
            <v>34</v>
          </cell>
          <cell r="D152" t="str">
            <v/>
          </cell>
          <cell r="E152" t="str">
            <v/>
          </cell>
          <cell r="G152" t="str">
            <v/>
          </cell>
          <cell r="H152">
            <v>34</v>
          </cell>
          <cell r="I152" t="str">
            <v/>
          </cell>
          <cell r="J152" t="str">
            <v/>
          </cell>
          <cell r="L152" t="str">
            <v/>
          </cell>
          <cell r="M152">
            <v>34</v>
          </cell>
          <cell r="N152" t="str">
            <v/>
          </cell>
          <cell r="O152" t="str">
            <v/>
          </cell>
          <cell r="Q152" t="str">
            <v/>
          </cell>
          <cell r="R152">
            <v>34</v>
          </cell>
          <cell r="S152" t="str">
            <v/>
          </cell>
          <cell r="T152" t="str">
            <v/>
          </cell>
          <cell r="V152" t="str">
            <v/>
          </cell>
          <cell r="W152">
            <v>34</v>
          </cell>
          <cell r="X152" t="str">
            <v/>
          </cell>
          <cell r="Y152" t="str">
            <v/>
          </cell>
          <cell r="AA152" t="str">
            <v/>
          </cell>
          <cell r="AB152">
            <v>34</v>
          </cell>
          <cell r="AC152" t="str">
            <v/>
          </cell>
          <cell r="AD152" t="str">
            <v/>
          </cell>
        </row>
        <row r="153">
          <cell r="B153" t="str">
            <v/>
          </cell>
          <cell r="C153">
            <v>35</v>
          </cell>
          <cell r="D153" t="str">
            <v/>
          </cell>
          <cell r="E153" t="str">
            <v/>
          </cell>
          <cell r="G153" t="str">
            <v/>
          </cell>
          <cell r="H153">
            <v>35</v>
          </cell>
          <cell r="I153" t="str">
            <v/>
          </cell>
          <cell r="J153" t="str">
            <v/>
          </cell>
          <cell r="L153" t="str">
            <v/>
          </cell>
          <cell r="M153">
            <v>35</v>
          </cell>
          <cell r="N153" t="str">
            <v/>
          </cell>
          <cell r="O153" t="str">
            <v/>
          </cell>
          <cell r="Q153" t="str">
            <v/>
          </cell>
          <cell r="R153">
            <v>35</v>
          </cell>
          <cell r="S153" t="str">
            <v/>
          </cell>
          <cell r="T153" t="str">
            <v/>
          </cell>
          <cell r="V153" t="str">
            <v/>
          </cell>
          <cell r="W153">
            <v>35</v>
          </cell>
          <cell r="X153" t="str">
            <v/>
          </cell>
          <cell r="Y153" t="str">
            <v/>
          </cell>
          <cell r="AA153" t="str">
            <v/>
          </cell>
          <cell r="AB153">
            <v>35</v>
          </cell>
          <cell r="AC153" t="str">
            <v/>
          </cell>
          <cell r="AD153" t="str">
            <v/>
          </cell>
        </row>
        <row r="154">
          <cell r="B154" t="str">
            <v/>
          </cell>
          <cell r="C154">
            <v>36</v>
          </cell>
          <cell r="D154" t="str">
            <v/>
          </cell>
          <cell r="E154" t="str">
            <v/>
          </cell>
          <cell r="G154" t="str">
            <v/>
          </cell>
          <cell r="H154">
            <v>36</v>
          </cell>
          <cell r="I154" t="str">
            <v/>
          </cell>
          <cell r="J154" t="str">
            <v/>
          </cell>
          <cell r="L154" t="str">
            <v/>
          </cell>
          <cell r="M154">
            <v>36</v>
          </cell>
          <cell r="N154" t="str">
            <v/>
          </cell>
          <cell r="O154" t="str">
            <v/>
          </cell>
          <cell r="Q154" t="str">
            <v/>
          </cell>
          <cell r="R154">
            <v>36</v>
          </cell>
          <cell r="S154" t="str">
            <v/>
          </cell>
          <cell r="T154" t="str">
            <v/>
          </cell>
          <cell r="V154" t="str">
            <v/>
          </cell>
          <cell r="W154">
            <v>36</v>
          </cell>
          <cell r="X154" t="str">
            <v/>
          </cell>
          <cell r="Y154" t="str">
            <v/>
          </cell>
          <cell r="AA154" t="str">
            <v/>
          </cell>
          <cell r="AB154">
            <v>36</v>
          </cell>
          <cell r="AC154" t="str">
            <v/>
          </cell>
          <cell r="AD154" t="str">
            <v/>
          </cell>
        </row>
        <row r="155">
          <cell r="B155" t="str">
            <v/>
          </cell>
          <cell r="C155">
            <v>37</v>
          </cell>
          <cell r="D155" t="str">
            <v/>
          </cell>
          <cell r="E155" t="str">
            <v/>
          </cell>
          <cell r="G155" t="str">
            <v/>
          </cell>
          <cell r="H155">
            <v>37</v>
          </cell>
          <cell r="I155" t="str">
            <v/>
          </cell>
          <cell r="J155" t="str">
            <v/>
          </cell>
          <cell r="L155" t="str">
            <v/>
          </cell>
          <cell r="M155">
            <v>37</v>
          </cell>
          <cell r="N155" t="str">
            <v/>
          </cell>
          <cell r="O155" t="str">
            <v/>
          </cell>
          <cell r="Q155" t="str">
            <v/>
          </cell>
          <cell r="R155">
            <v>37</v>
          </cell>
          <cell r="S155" t="str">
            <v/>
          </cell>
          <cell r="T155" t="str">
            <v/>
          </cell>
          <cell r="V155" t="str">
            <v/>
          </cell>
          <cell r="W155">
            <v>37</v>
          </cell>
          <cell r="X155" t="str">
            <v/>
          </cell>
          <cell r="Y155" t="str">
            <v/>
          </cell>
          <cell r="AA155" t="str">
            <v/>
          </cell>
          <cell r="AB155">
            <v>37</v>
          </cell>
          <cell r="AC155" t="str">
            <v/>
          </cell>
          <cell r="AD155" t="str">
            <v/>
          </cell>
        </row>
        <row r="156">
          <cell r="B156" t="str">
            <v/>
          </cell>
          <cell r="C156">
            <v>38</v>
          </cell>
          <cell r="D156" t="str">
            <v/>
          </cell>
          <cell r="E156" t="str">
            <v/>
          </cell>
          <cell r="G156" t="str">
            <v/>
          </cell>
          <cell r="H156">
            <v>38</v>
          </cell>
          <cell r="I156" t="str">
            <v/>
          </cell>
          <cell r="J156" t="str">
            <v/>
          </cell>
          <cell r="L156" t="str">
            <v/>
          </cell>
          <cell r="M156">
            <v>38</v>
          </cell>
          <cell r="N156" t="str">
            <v/>
          </cell>
          <cell r="O156" t="str">
            <v/>
          </cell>
          <cell r="Q156" t="str">
            <v/>
          </cell>
          <cell r="R156">
            <v>38</v>
          </cell>
          <cell r="S156" t="str">
            <v/>
          </cell>
          <cell r="T156" t="str">
            <v/>
          </cell>
          <cell r="V156" t="str">
            <v/>
          </cell>
          <cell r="W156">
            <v>38</v>
          </cell>
          <cell r="X156" t="str">
            <v/>
          </cell>
          <cell r="Y156" t="str">
            <v/>
          </cell>
          <cell r="AA156" t="str">
            <v/>
          </cell>
          <cell r="AB156">
            <v>38</v>
          </cell>
          <cell r="AC156" t="str">
            <v/>
          </cell>
          <cell r="AD156" t="str">
            <v/>
          </cell>
        </row>
        <row r="157">
          <cell r="B157" t="str">
            <v/>
          </cell>
          <cell r="C157">
            <v>39</v>
          </cell>
          <cell r="D157" t="str">
            <v/>
          </cell>
          <cell r="E157" t="str">
            <v/>
          </cell>
          <cell r="G157" t="str">
            <v/>
          </cell>
          <cell r="H157">
            <v>39</v>
          </cell>
          <cell r="I157" t="str">
            <v/>
          </cell>
          <cell r="J157" t="str">
            <v/>
          </cell>
          <cell r="L157" t="str">
            <v/>
          </cell>
          <cell r="M157">
            <v>39</v>
          </cell>
          <cell r="N157" t="str">
            <v/>
          </cell>
          <cell r="O157" t="str">
            <v/>
          </cell>
          <cell r="Q157" t="str">
            <v/>
          </cell>
          <cell r="R157">
            <v>39</v>
          </cell>
          <cell r="S157" t="str">
            <v/>
          </cell>
          <cell r="T157" t="str">
            <v/>
          </cell>
          <cell r="V157" t="str">
            <v/>
          </cell>
          <cell r="W157">
            <v>39</v>
          </cell>
          <cell r="X157" t="str">
            <v/>
          </cell>
          <cell r="Y157" t="str">
            <v/>
          </cell>
          <cell r="AA157" t="str">
            <v/>
          </cell>
          <cell r="AB157">
            <v>39</v>
          </cell>
          <cell r="AC157" t="str">
            <v/>
          </cell>
          <cell r="AD157" t="str">
            <v/>
          </cell>
        </row>
        <row r="158">
          <cell r="B158" t="str">
            <v/>
          </cell>
          <cell r="C158">
            <v>40</v>
          </cell>
          <cell r="D158" t="str">
            <v/>
          </cell>
          <cell r="E158" t="str">
            <v/>
          </cell>
          <cell r="G158" t="str">
            <v/>
          </cell>
          <cell r="H158">
            <v>40</v>
          </cell>
          <cell r="I158" t="str">
            <v/>
          </cell>
          <cell r="J158" t="str">
            <v/>
          </cell>
          <cell r="L158" t="str">
            <v/>
          </cell>
          <cell r="M158">
            <v>40</v>
          </cell>
          <cell r="N158" t="str">
            <v/>
          </cell>
          <cell r="O158" t="str">
            <v/>
          </cell>
          <cell r="Q158" t="str">
            <v/>
          </cell>
          <cell r="R158">
            <v>40</v>
          </cell>
          <cell r="S158" t="str">
            <v/>
          </cell>
          <cell r="T158" t="str">
            <v/>
          </cell>
          <cell r="V158" t="str">
            <v/>
          </cell>
          <cell r="W158">
            <v>40</v>
          </cell>
          <cell r="X158" t="str">
            <v/>
          </cell>
          <cell r="Y158" t="str">
            <v/>
          </cell>
          <cell r="AA158" t="str">
            <v/>
          </cell>
          <cell r="AB158">
            <v>40</v>
          </cell>
          <cell r="AC158" t="str">
            <v/>
          </cell>
          <cell r="AD158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データ"/>
      <sheetName val="データ入力"/>
      <sheetName val="記録一覧個人"/>
      <sheetName val="Sheet1"/>
    </sheetNames>
    <sheetDataSet>
      <sheetData sheetId="0">
        <row r="3">
          <cell r="F3" t="str">
            <v>小学生の部</v>
          </cell>
        </row>
        <row r="7">
          <cell r="B7">
            <v>1</v>
          </cell>
          <cell r="C7" t="str">
            <v>本城陸上クラブ</v>
          </cell>
          <cell r="D7" t="str">
            <v>関屋　萌花</v>
          </cell>
        </row>
        <row r="8">
          <cell r="B8">
            <v>2</v>
          </cell>
          <cell r="C8" t="str">
            <v>本城陸上クラブ</v>
          </cell>
          <cell r="D8" t="str">
            <v>香山　七海</v>
          </cell>
        </row>
        <row r="9">
          <cell r="B9">
            <v>3</v>
          </cell>
          <cell r="C9" t="str">
            <v>本城陸上クラブ</v>
          </cell>
          <cell r="D9" t="str">
            <v>神田　真央</v>
          </cell>
        </row>
        <row r="10">
          <cell r="B10">
            <v>4</v>
          </cell>
          <cell r="C10" t="str">
            <v>本城陸上クラブ</v>
          </cell>
          <cell r="D10" t="str">
            <v>宇田　裕香</v>
          </cell>
        </row>
        <row r="11">
          <cell r="B11">
            <v>5</v>
          </cell>
          <cell r="C11" t="str">
            <v>本城陸上クラブ</v>
          </cell>
          <cell r="D11" t="str">
            <v>金原　瑠美</v>
          </cell>
        </row>
        <row r="12">
          <cell r="B12">
            <v>6</v>
          </cell>
          <cell r="C12" t="str">
            <v>本城陸上クラブ</v>
          </cell>
          <cell r="D12" t="str">
            <v>吉村　吉平</v>
          </cell>
        </row>
        <row r="13">
          <cell r="B13">
            <v>7</v>
          </cell>
          <cell r="C13" t="str">
            <v>本城陸上クラブ</v>
          </cell>
          <cell r="D13" t="str">
            <v>竹川　りんご</v>
          </cell>
        </row>
        <row r="14">
          <cell r="B14">
            <v>8</v>
          </cell>
          <cell r="C14" t="str">
            <v>立石ランナーズ</v>
          </cell>
          <cell r="D14" t="str">
            <v>古閑丸　慎哉</v>
          </cell>
        </row>
        <row r="15">
          <cell r="B15">
            <v>9</v>
          </cell>
          <cell r="C15" t="str">
            <v>立石ランナーズ</v>
          </cell>
          <cell r="D15" t="str">
            <v>川副　凌雅</v>
          </cell>
        </row>
        <row r="16">
          <cell r="B16">
            <v>10</v>
          </cell>
          <cell r="C16" t="str">
            <v>立石ランナーズ</v>
          </cell>
          <cell r="D16" t="str">
            <v>能間　勇介</v>
          </cell>
        </row>
        <row r="17">
          <cell r="B17">
            <v>11</v>
          </cell>
          <cell r="C17" t="str">
            <v>立石ランナーズ</v>
          </cell>
          <cell r="D17" t="str">
            <v>立石　彪太郎</v>
          </cell>
        </row>
        <row r="18">
          <cell r="B18">
            <v>12</v>
          </cell>
          <cell r="C18" t="str">
            <v>立石ランナーズ</v>
          </cell>
          <cell r="D18" t="str">
            <v>髙田　大聖</v>
          </cell>
        </row>
        <row r="19">
          <cell r="B19">
            <v>13</v>
          </cell>
          <cell r="C19" t="str">
            <v>豊後高田陸上クラブ</v>
          </cell>
          <cell r="D19" t="str">
            <v>藤垣　結子</v>
          </cell>
        </row>
        <row r="20">
          <cell r="B20">
            <v>14</v>
          </cell>
          <cell r="C20" t="str">
            <v>豊後高田陸上クラブ</v>
          </cell>
          <cell r="D20" t="str">
            <v>阿部　紗也</v>
          </cell>
        </row>
        <row r="21">
          <cell r="B21">
            <v>15</v>
          </cell>
          <cell r="C21" t="str">
            <v>豊後高田陸上クラブ</v>
          </cell>
          <cell r="D21" t="str">
            <v>藤垣　帆乃香</v>
          </cell>
        </row>
        <row r="22">
          <cell r="B22">
            <v>16</v>
          </cell>
          <cell r="C22" t="str">
            <v>豊後高田陸上クラブ</v>
          </cell>
          <cell r="D22" t="str">
            <v>小串　美緒</v>
          </cell>
        </row>
        <row r="23">
          <cell r="B23">
            <v>17</v>
          </cell>
          <cell r="C23" t="str">
            <v>滝尾陸上クラブ</v>
          </cell>
          <cell r="D23" t="str">
            <v>荒金　裕斗</v>
          </cell>
        </row>
        <row r="24">
          <cell r="B24">
            <v>18</v>
          </cell>
          <cell r="C24" t="str">
            <v>滝尾陸上クラブ</v>
          </cell>
          <cell r="D24" t="str">
            <v>鈴木　隆太</v>
          </cell>
        </row>
        <row r="25">
          <cell r="B25">
            <v>19</v>
          </cell>
          <cell r="C25" t="str">
            <v>滝尾陸上クラブ</v>
          </cell>
          <cell r="D25" t="str">
            <v>竹永　実桜</v>
          </cell>
        </row>
        <row r="26">
          <cell r="B26">
            <v>20</v>
          </cell>
          <cell r="C26" t="str">
            <v>滝尾陸上クラブ</v>
          </cell>
          <cell r="D26" t="str">
            <v>姫野　咲希</v>
          </cell>
        </row>
        <row r="27">
          <cell r="B27">
            <v>21</v>
          </cell>
          <cell r="C27" t="str">
            <v>滝尾陸上クラブ</v>
          </cell>
          <cell r="D27" t="str">
            <v>木村　花</v>
          </cell>
        </row>
        <row r="28">
          <cell r="B28">
            <v>22</v>
          </cell>
          <cell r="C28" t="str">
            <v>久住ジュニアランニングクラブ</v>
          </cell>
          <cell r="D28" t="str">
            <v>仲元寺　葵</v>
          </cell>
        </row>
        <row r="29">
          <cell r="B29">
            <v>23</v>
          </cell>
          <cell r="C29" t="str">
            <v>久住ジュニアランニングクラブ</v>
          </cell>
          <cell r="D29" t="str">
            <v>佐藤　萌</v>
          </cell>
        </row>
        <row r="30">
          <cell r="B30">
            <v>24</v>
          </cell>
          <cell r="C30" t="str">
            <v>久住ジュニアランニングクラブ</v>
          </cell>
          <cell r="D30" t="str">
            <v>秦　未来</v>
          </cell>
        </row>
        <row r="31">
          <cell r="B31">
            <v>25</v>
          </cell>
          <cell r="C31" t="str">
            <v>久住小学校</v>
          </cell>
          <cell r="D31" t="str">
            <v>黒田　雅哉</v>
          </cell>
        </row>
        <row r="32">
          <cell r="B32">
            <v>26</v>
          </cell>
          <cell r="C32" t="str">
            <v>久住小学校</v>
          </cell>
          <cell r="D32" t="str">
            <v>内田　翔真</v>
          </cell>
        </row>
        <row r="33">
          <cell r="B33">
            <v>27</v>
          </cell>
          <cell r="C33" t="str">
            <v>久住小学校</v>
          </cell>
          <cell r="D33" t="str">
            <v>志賀　騎璃斗</v>
          </cell>
        </row>
        <row r="34">
          <cell r="B34">
            <v>28</v>
          </cell>
          <cell r="C34" t="str">
            <v>久住小学校</v>
          </cell>
          <cell r="D34" t="str">
            <v>平田　ゆい</v>
          </cell>
        </row>
        <row r="35">
          <cell r="B35">
            <v>29</v>
          </cell>
          <cell r="C35" t="str">
            <v>三重町陸上クラブ</v>
          </cell>
          <cell r="D35" t="str">
            <v>川邉　月瞳</v>
          </cell>
        </row>
        <row r="36">
          <cell r="B36">
            <v>30</v>
          </cell>
          <cell r="C36" t="str">
            <v>佐伯わくわくクラブ</v>
          </cell>
          <cell r="D36" t="str">
            <v>泥谷　歩香</v>
          </cell>
        </row>
        <row r="37">
          <cell r="B37">
            <v>31</v>
          </cell>
          <cell r="C37" t="str">
            <v>佐伯わくわくクラブ</v>
          </cell>
          <cell r="D37" t="str">
            <v>清松　朝斗</v>
          </cell>
        </row>
        <row r="38">
          <cell r="B38">
            <v>32</v>
          </cell>
          <cell r="C38" t="str">
            <v>新光陸上クラブ</v>
          </cell>
          <cell r="D38" t="str">
            <v>佐伯　誠哉</v>
          </cell>
        </row>
        <row r="39">
          <cell r="B39">
            <v>33</v>
          </cell>
          <cell r="C39" t="str">
            <v>新光陸上クラブ</v>
          </cell>
          <cell r="D39" t="str">
            <v>川口　恵四郎</v>
          </cell>
        </row>
        <row r="40">
          <cell r="B40">
            <v>34</v>
          </cell>
          <cell r="C40" t="str">
            <v>新光陸上クラブ</v>
          </cell>
          <cell r="D40" t="str">
            <v>佐藤　大輔</v>
          </cell>
        </row>
        <row r="41">
          <cell r="B41">
            <v>35</v>
          </cell>
          <cell r="C41" t="str">
            <v>新光陸上クラブ</v>
          </cell>
          <cell r="D41" t="str">
            <v>戸高　夢稀</v>
          </cell>
        </row>
        <row r="42">
          <cell r="B42">
            <v>36</v>
          </cell>
          <cell r="C42" t="str">
            <v>新光陸上クラブ</v>
          </cell>
          <cell r="D42" t="str">
            <v>平嶋　咲樹</v>
          </cell>
        </row>
        <row r="43">
          <cell r="B43">
            <v>37</v>
          </cell>
          <cell r="C43" t="str">
            <v>新光陸上クラブ</v>
          </cell>
          <cell r="D43" t="str">
            <v>黒木　瑠奈</v>
          </cell>
        </row>
        <row r="44">
          <cell r="B44">
            <v>38</v>
          </cell>
          <cell r="C44" t="str">
            <v>新光陸上クラブ</v>
          </cell>
          <cell r="D44" t="str">
            <v>中村　真子</v>
          </cell>
        </row>
        <row r="45">
          <cell r="B45">
            <v>39</v>
          </cell>
          <cell r="C45" t="str">
            <v>新光陸上クラブ</v>
          </cell>
          <cell r="D45" t="str">
            <v>黒田　愛梨</v>
          </cell>
        </row>
        <row r="46">
          <cell r="B46">
            <v>40</v>
          </cell>
          <cell r="C46" t="str">
            <v>新光陸上クラブ</v>
          </cell>
          <cell r="D46" t="str">
            <v>河野　絵吏衣</v>
          </cell>
        </row>
        <row r="47">
          <cell r="B47">
            <v>41</v>
          </cell>
          <cell r="C47" t="str">
            <v>三重町陸上クラブ</v>
          </cell>
          <cell r="D47" t="str">
            <v>後藤　大岳</v>
          </cell>
        </row>
        <row r="48">
          <cell r="B48">
            <v>42</v>
          </cell>
          <cell r="C48" t="str">
            <v>三重町陸上クラブ</v>
          </cell>
          <cell r="D48" t="str">
            <v>深邉　世那</v>
          </cell>
        </row>
        <row r="49">
          <cell r="B49">
            <v>43</v>
          </cell>
          <cell r="C49" t="str">
            <v>三重町陸上クラブ</v>
          </cell>
          <cell r="D49" t="str">
            <v>吉良　隼輝</v>
          </cell>
        </row>
        <row r="50">
          <cell r="B50">
            <v>44</v>
          </cell>
        </row>
        <row r="51">
          <cell r="B51">
            <v>45</v>
          </cell>
        </row>
        <row r="52">
          <cell r="B52">
            <v>46</v>
          </cell>
        </row>
        <row r="53">
          <cell r="B53">
            <v>47</v>
          </cell>
        </row>
        <row r="54">
          <cell r="B54">
            <v>48</v>
          </cell>
        </row>
        <row r="55">
          <cell r="B55">
            <v>49</v>
          </cell>
        </row>
        <row r="56">
          <cell r="B56">
            <v>50</v>
          </cell>
        </row>
      </sheetData>
      <sheetData sheetId="1">
        <row r="4">
          <cell r="B4">
            <v>10</v>
          </cell>
          <cell r="C4">
            <v>5</v>
          </cell>
          <cell r="D4">
            <v>45</v>
          </cell>
        </row>
        <row r="5">
          <cell r="B5">
            <v>11</v>
          </cell>
          <cell r="C5">
            <v>5</v>
          </cell>
          <cell r="D5">
            <v>45</v>
          </cell>
        </row>
        <row r="6">
          <cell r="B6">
            <v>9</v>
          </cell>
          <cell r="C6">
            <v>5</v>
          </cell>
          <cell r="D6">
            <v>45</v>
          </cell>
        </row>
        <row r="7">
          <cell r="B7">
            <v>8</v>
          </cell>
          <cell r="C7">
            <v>5</v>
          </cell>
          <cell r="D7">
            <v>50</v>
          </cell>
        </row>
        <row r="8">
          <cell r="B8">
            <v>38</v>
          </cell>
          <cell r="C8">
            <v>6</v>
          </cell>
          <cell r="D8">
            <v>1</v>
          </cell>
        </row>
        <row r="9">
          <cell r="B9">
            <v>14</v>
          </cell>
          <cell r="C9">
            <v>6</v>
          </cell>
          <cell r="D9">
            <v>6</v>
          </cell>
        </row>
        <row r="10">
          <cell r="B10">
            <v>41</v>
          </cell>
          <cell r="C10">
            <v>6</v>
          </cell>
          <cell r="D10">
            <v>14</v>
          </cell>
        </row>
        <row r="11">
          <cell r="B11">
            <v>31</v>
          </cell>
          <cell r="C11">
            <v>6</v>
          </cell>
          <cell r="D11">
            <v>14</v>
          </cell>
        </row>
        <row r="12">
          <cell r="B12">
            <v>17</v>
          </cell>
          <cell r="C12">
            <v>6</v>
          </cell>
          <cell r="D12">
            <v>18</v>
          </cell>
        </row>
        <row r="13">
          <cell r="B13">
            <v>12</v>
          </cell>
          <cell r="C13">
            <v>6</v>
          </cell>
          <cell r="D13">
            <v>19</v>
          </cell>
        </row>
        <row r="14">
          <cell r="B14">
            <v>35</v>
          </cell>
          <cell r="C14">
            <v>6</v>
          </cell>
          <cell r="D14">
            <v>22</v>
          </cell>
        </row>
        <row r="15">
          <cell r="B15">
            <v>39</v>
          </cell>
          <cell r="C15">
            <v>6</v>
          </cell>
          <cell r="D15">
            <v>24</v>
          </cell>
        </row>
        <row r="16">
          <cell r="B16">
            <v>18</v>
          </cell>
          <cell r="C16">
            <v>6</v>
          </cell>
          <cell r="D16">
            <v>26</v>
          </cell>
        </row>
        <row r="17">
          <cell r="B17">
            <v>42</v>
          </cell>
          <cell r="C17">
            <v>6</v>
          </cell>
          <cell r="D17">
            <v>27</v>
          </cell>
        </row>
        <row r="18">
          <cell r="B18">
            <v>43</v>
          </cell>
          <cell r="C18">
            <v>6</v>
          </cell>
          <cell r="D18">
            <v>35</v>
          </cell>
        </row>
        <row r="19">
          <cell r="B19">
            <v>30</v>
          </cell>
          <cell r="C19">
            <v>6</v>
          </cell>
          <cell r="D19">
            <v>40</v>
          </cell>
        </row>
        <row r="20">
          <cell r="B20">
            <v>13</v>
          </cell>
          <cell r="C20">
            <v>6</v>
          </cell>
          <cell r="D20">
            <v>42</v>
          </cell>
        </row>
        <row r="21">
          <cell r="B21">
            <v>37</v>
          </cell>
          <cell r="C21">
            <v>6</v>
          </cell>
          <cell r="D21">
            <v>48</v>
          </cell>
        </row>
        <row r="22">
          <cell r="B22">
            <v>1</v>
          </cell>
          <cell r="C22">
            <v>6</v>
          </cell>
          <cell r="D22">
            <v>55</v>
          </cell>
        </row>
        <row r="23">
          <cell r="B23">
            <v>19</v>
          </cell>
          <cell r="C23">
            <v>6</v>
          </cell>
          <cell r="D23">
            <v>57</v>
          </cell>
        </row>
        <row r="24">
          <cell r="B24">
            <v>2</v>
          </cell>
          <cell r="C24">
            <v>6</v>
          </cell>
          <cell r="D24">
            <v>59</v>
          </cell>
        </row>
        <row r="25">
          <cell r="B25">
            <v>36</v>
          </cell>
          <cell r="C25">
            <v>7</v>
          </cell>
          <cell r="D25">
            <v>2</v>
          </cell>
        </row>
        <row r="26">
          <cell r="B26">
            <v>21</v>
          </cell>
          <cell r="C26">
            <v>7</v>
          </cell>
          <cell r="D26">
            <v>7</v>
          </cell>
        </row>
        <row r="27">
          <cell r="B27">
            <v>16</v>
          </cell>
          <cell r="C27">
            <v>7</v>
          </cell>
          <cell r="D27">
            <v>7</v>
          </cell>
        </row>
        <row r="28">
          <cell r="B28">
            <v>4</v>
          </cell>
          <cell r="C28">
            <v>7</v>
          </cell>
          <cell r="D28">
            <v>8</v>
          </cell>
        </row>
        <row r="29">
          <cell r="B29">
            <v>15</v>
          </cell>
          <cell r="C29">
            <v>7</v>
          </cell>
          <cell r="D29">
            <v>10</v>
          </cell>
        </row>
        <row r="30">
          <cell r="B30">
            <v>6</v>
          </cell>
          <cell r="C30">
            <v>7</v>
          </cell>
          <cell r="D30">
            <v>10</v>
          </cell>
        </row>
        <row r="31">
          <cell r="B31">
            <v>3</v>
          </cell>
          <cell r="C31">
            <v>7</v>
          </cell>
          <cell r="D31">
            <v>13</v>
          </cell>
        </row>
        <row r="32">
          <cell r="B32">
            <v>5</v>
          </cell>
          <cell r="C32">
            <v>7</v>
          </cell>
          <cell r="D32">
            <v>14</v>
          </cell>
        </row>
        <row r="33">
          <cell r="B33">
            <v>20</v>
          </cell>
          <cell r="C33">
            <v>7</v>
          </cell>
          <cell r="D33">
            <v>19</v>
          </cell>
        </row>
        <row r="34">
          <cell r="B34">
            <v>25</v>
          </cell>
          <cell r="C34">
            <v>7</v>
          </cell>
          <cell r="D34">
            <v>26</v>
          </cell>
        </row>
        <row r="35">
          <cell r="B35">
            <v>40</v>
          </cell>
          <cell r="C35">
            <v>7</v>
          </cell>
          <cell r="D35">
            <v>32</v>
          </cell>
        </row>
        <row r="36">
          <cell r="B36">
            <v>22</v>
          </cell>
          <cell r="C36">
            <v>7</v>
          </cell>
          <cell r="D36">
            <v>34</v>
          </cell>
        </row>
        <row r="37">
          <cell r="B37">
            <v>7</v>
          </cell>
          <cell r="C37">
            <v>7</v>
          </cell>
          <cell r="D37">
            <v>53</v>
          </cell>
        </row>
        <row r="38">
          <cell r="B38">
            <v>23</v>
          </cell>
          <cell r="C38">
            <v>7</v>
          </cell>
          <cell r="D38">
            <v>55</v>
          </cell>
        </row>
        <row r="39">
          <cell r="B39">
            <v>26</v>
          </cell>
          <cell r="C39">
            <v>8</v>
          </cell>
          <cell r="D39">
            <v>14</v>
          </cell>
        </row>
        <row r="40">
          <cell r="B40">
            <v>24</v>
          </cell>
          <cell r="C40">
            <v>8</v>
          </cell>
          <cell r="D40">
            <v>19</v>
          </cell>
        </row>
        <row r="41">
          <cell r="B41">
            <v>28</v>
          </cell>
          <cell r="C41">
            <v>8</v>
          </cell>
          <cell r="D41">
            <v>27</v>
          </cell>
        </row>
        <row r="42">
          <cell r="B42">
            <v>27</v>
          </cell>
          <cell r="C42">
            <v>10</v>
          </cell>
          <cell r="D42">
            <v>38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データ"/>
      <sheetName val="データ入力"/>
      <sheetName val="記録一覧個人"/>
      <sheetName val="Sheet1"/>
    </sheetNames>
    <sheetDataSet>
      <sheetData sheetId="0">
        <row r="3">
          <cell r="F3" t="str">
            <v>中学生女子の部</v>
          </cell>
        </row>
        <row r="7">
          <cell r="B7">
            <v>101</v>
          </cell>
          <cell r="C7" t="str">
            <v>竹田中学校</v>
          </cell>
          <cell r="D7" t="str">
            <v>尾崎　美佳</v>
          </cell>
        </row>
        <row r="8">
          <cell r="B8">
            <v>102</v>
          </cell>
          <cell r="C8" t="str">
            <v>竹田中学校</v>
          </cell>
          <cell r="D8" t="str">
            <v>渡邊　晴香</v>
          </cell>
        </row>
        <row r="9">
          <cell r="B9">
            <v>103</v>
          </cell>
          <cell r="C9" t="str">
            <v>竹田中学校</v>
          </cell>
          <cell r="D9" t="str">
            <v>添田　珠海</v>
          </cell>
        </row>
        <row r="10">
          <cell r="B10">
            <v>104</v>
          </cell>
          <cell r="C10" t="str">
            <v>高田中学校</v>
          </cell>
          <cell r="D10" t="str">
            <v>近藤　綾乃</v>
          </cell>
        </row>
        <row r="11">
          <cell r="B11">
            <v>105</v>
          </cell>
          <cell r="C11" t="str">
            <v>高田中学校</v>
          </cell>
          <cell r="D11" t="str">
            <v>伊藤　あかり</v>
          </cell>
        </row>
        <row r="12">
          <cell r="B12">
            <v>106</v>
          </cell>
          <cell r="C12" t="str">
            <v>高田中学校</v>
          </cell>
          <cell r="D12" t="str">
            <v>岩本　友花</v>
          </cell>
        </row>
        <row r="13">
          <cell r="B13">
            <v>107</v>
          </cell>
          <cell r="C13" t="str">
            <v>緑ヶ丘中学校</v>
          </cell>
          <cell r="D13" t="str">
            <v>太田　夢翔</v>
          </cell>
        </row>
        <row r="14">
          <cell r="B14">
            <v>108</v>
          </cell>
          <cell r="C14" t="str">
            <v>緑ヶ丘中学校</v>
          </cell>
          <cell r="D14" t="str">
            <v>佐藤　珠姫</v>
          </cell>
        </row>
        <row r="15">
          <cell r="B15">
            <v>109</v>
          </cell>
          <cell r="C15" t="str">
            <v>緑ヶ丘中学校</v>
          </cell>
          <cell r="D15" t="str">
            <v>浜田　殊実</v>
          </cell>
        </row>
        <row r="16">
          <cell r="B16">
            <v>110</v>
          </cell>
          <cell r="C16" t="str">
            <v>緑ヶ丘中学校</v>
          </cell>
          <cell r="D16" t="str">
            <v>小出　葵</v>
          </cell>
        </row>
        <row r="17">
          <cell r="B17">
            <v>111</v>
          </cell>
          <cell r="C17" t="str">
            <v>稙田東中学校</v>
          </cell>
          <cell r="D17" t="str">
            <v>三浦　友舞</v>
          </cell>
        </row>
        <row r="18">
          <cell r="B18">
            <v>112</v>
          </cell>
          <cell r="C18" t="str">
            <v>東中津中学校</v>
          </cell>
          <cell r="D18" t="str">
            <v>前山　あみ</v>
          </cell>
        </row>
        <row r="19">
          <cell r="B19">
            <v>113</v>
          </cell>
          <cell r="C19" t="str">
            <v>本城陸上クラブ</v>
          </cell>
          <cell r="D19" t="str">
            <v>中尾　有梨紗</v>
          </cell>
        </row>
        <row r="20">
          <cell r="B20">
            <v>114</v>
          </cell>
          <cell r="C20" t="str">
            <v>本城陸上クラブ</v>
          </cell>
          <cell r="D20" t="str">
            <v>渡辺　まい</v>
          </cell>
        </row>
        <row r="21">
          <cell r="B21">
            <v>115</v>
          </cell>
          <cell r="C21" t="str">
            <v>本城陸上クラブ</v>
          </cell>
          <cell r="D21" t="str">
            <v>村山　真菜</v>
          </cell>
        </row>
        <row r="22">
          <cell r="B22">
            <v>116</v>
          </cell>
        </row>
        <row r="23">
          <cell r="B23">
            <v>117</v>
          </cell>
        </row>
        <row r="24">
          <cell r="B24">
            <v>118</v>
          </cell>
        </row>
        <row r="25">
          <cell r="B25">
            <v>119</v>
          </cell>
        </row>
        <row r="26">
          <cell r="B26">
            <v>120</v>
          </cell>
        </row>
        <row r="27">
          <cell r="B27">
            <v>121</v>
          </cell>
        </row>
        <row r="28">
          <cell r="B28">
            <v>122</v>
          </cell>
        </row>
        <row r="29">
          <cell r="B29">
            <v>123</v>
          </cell>
        </row>
        <row r="30">
          <cell r="B30">
            <v>124</v>
          </cell>
        </row>
        <row r="31">
          <cell r="B31">
            <v>125</v>
          </cell>
        </row>
        <row r="32">
          <cell r="B32">
            <v>126</v>
          </cell>
        </row>
        <row r="33">
          <cell r="B33">
            <v>127</v>
          </cell>
        </row>
        <row r="34">
          <cell r="B34">
            <v>128</v>
          </cell>
        </row>
        <row r="35">
          <cell r="B35">
            <v>129</v>
          </cell>
        </row>
        <row r="36">
          <cell r="B36">
            <v>130</v>
          </cell>
        </row>
        <row r="37">
          <cell r="B37">
            <v>131</v>
          </cell>
        </row>
        <row r="38">
          <cell r="B38">
            <v>132</v>
          </cell>
        </row>
        <row r="39">
          <cell r="B39">
            <v>133</v>
          </cell>
        </row>
        <row r="40">
          <cell r="B40">
            <v>134</v>
          </cell>
        </row>
        <row r="41">
          <cell r="B41">
            <v>135</v>
          </cell>
        </row>
        <row r="42">
          <cell r="B42">
            <v>136</v>
          </cell>
        </row>
        <row r="43">
          <cell r="B43">
            <v>137</v>
          </cell>
        </row>
        <row r="44">
          <cell r="B44">
            <v>138</v>
          </cell>
        </row>
        <row r="45">
          <cell r="B45">
            <v>139</v>
          </cell>
        </row>
        <row r="46">
          <cell r="B46">
            <v>140</v>
          </cell>
        </row>
      </sheetData>
      <sheetData sheetId="1">
        <row r="4">
          <cell r="B4">
            <v>113</v>
          </cell>
          <cell r="C4">
            <v>7</v>
          </cell>
          <cell r="D4">
            <v>15</v>
          </cell>
        </row>
        <row r="5">
          <cell r="B5">
            <v>114</v>
          </cell>
          <cell r="C5">
            <v>7</v>
          </cell>
          <cell r="D5">
            <v>31</v>
          </cell>
        </row>
        <row r="6">
          <cell r="B6">
            <v>115</v>
          </cell>
          <cell r="C6">
            <v>7</v>
          </cell>
          <cell r="D6">
            <v>47</v>
          </cell>
        </row>
        <row r="7">
          <cell r="B7">
            <v>104</v>
          </cell>
          <cell r="C7">
            <v>8</v>
          </cell>
          <cell r="D7">
            <v>12</v>
          </cell>
        </row>
        <row r="8">
          <cell r="B8">
            <v>107</v>
          </cell>
          <cell r="C8">
            <v>8</v>
          </cell>
          <cell r="D8">
            <v>15</v>
          </cell>
        </row>
        <row r="9">
          <cell r="B9">
            <v>101</v>
          </cell>
          <cell r="C9">
            <v>8</v>
          </cell>
          <cell r="D9">
            <v>20</v>
          </cell>
        </row>
        <row r="10">
          <cell r="B10">
            <v>112</v>
          </cell>
          <cell r="C10">
            <v>8</v>
          </cell>
          <cell r="D10">
            <v>20</v>
          </cell>
        </row>
        <row r="11">
          <cell r="B11">
            <v>109</v>
          </cell>
          <cell r="C11">
            <v>8</v>
          </cell>
          <cell r="D11">
            <v>38</v>
          </cell>
        </row>
        <row r="12">
          <cell r="B12">
            <v>102</v>
          </cell>
          <cell r="C12">
            <v>8</v>
          </cell>
          <cell r="D12">
            <v>49</v>
          </cell>
        </row>
        <row r="13">
          <cell r="B13">
            <v>111</v>
          </cell>
          <cell r="C13">
            <v>9</v>
          </cell>
          <cell r="D13">
            <v>18</v>
          </cell>
        </row>
        <row r="14">
          <cell r="B14">
            <v>103</v>
          </cell>
          <cell r="C14">
            <v>9</v>
          </cell>
          <cell r="D14">
            <v>21</v>
          </cell>
        </row>
        <row r="15">
          <cell r="B15">
            <v>106</v>
          </cell>
          <cell r="C15">
            <v>9</v>
          </cell>
          <cell r="D15">
            <v>25</v>
          </cell>
        </row>
        <row r="16">
          <cell r="B16">
            <v>108</v>
          </cell>
          <cell r="C16">
            <v>9</v>
          </cell>
          <cell r="D16">
            <v>37</v>
          </cell>
        </row>
        <row r="17">
          <cell r="B17">
            <v>110</v>
          </cell>
          <cell r="C17">
            <v>10</v>
          </cell>
          <cell r="D17">
            <v>24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データ"/>
      <sheetName val="データ入力"/>
      <sheetName val="記録一覧個人"/>
      <sheetName val="Sheet1"/>
    </sheetNames>
    <sheetDataSet>
      <sheetData sheetId="0">
        <row r="3">
          <cell r="F3" t="str">
            <v>中学生男子の部</v>
          </cell>
        </row>
        <row r="7">
          <cell r="B7">
            <v>151</v>
          </cell>
          <cell r="C7" t="str">
            <v>臼杵東中学校　</v>
          </cell>
          <cell r="D7" t="str">
            <v>竹口　公生</v>
          </cell>
        </row>
        <row r="8">
          <cell r="B8">
            <v>152</v>
          </cell>
          <cell r="C8" t="str">
            <v>臼杵東中学校　</v>
          </cell>
          <cell r="D8" t="str">
            <v>西山　晟斗</v>
          </cell>
        </row>
        <row r="9">
          <cell r="B9">
            <v>153</v>
          </cell>
          <cell r="C9" t="str">
            <v>臼杵東中学校　</v>
          </cell>
          <cell r="D9" t="str">
            <v>石井　行夫</v>
          </cell>
        </row>
        <row r="10">
          <cell r="B10">
            <v>154</v>
          </cell>
          <cell r="C10" t="str">
            <v>本城陸上クラブ</v>
          </cell>
          <cell r="D10" t="str">
            <v>大村　怜央</v>
          </cell>
        </row>
        <row r="11">
          <cell r="B11">
            <v>155</v>
          </cell>
          <cell r="C11" t="str">
            <v>本城陸上クラブ</v>
          </cell>
          <cell r="D11" t="str">
            <v>中村　拓海</v>
          </cell>
        </row>
        <row r="12">
          <cell r="B12">
            <v>156</v>
          </cell>
          <cell r="C12" t="str">
            <v>本城陸上クラブ</v>
          </cell>
          <cell r="D12" t="str">
            <v>村田　晃一</v>
          </cell>
        </row>
        <row r="13">
          <cell r="B13">
            <v>157</v>
          </cell>
          <cell r="C13" t="str">
            <v>本城陸上クラブ</v>
          </cell>
          <cell r="D13" t="str">
            <v>入江　海斗</v>
          </cell>
        </row>
        <row r="14">
          <cell r="B14">
            <v>158</v>
          </cell>
          <cell r="C14" t="str">
            <v>新光陸上クラブ</v>
          </cell>
          <cell r="D14" t="str">
            <v>高野　希宣</v>
          </cell>
        </row>
        <row r="15">
          <cell r="B15">
            <v>159</v>
          </cell>
          <cell r="C15" t="str">
            <v>高田中学校</v>
          </cell>
          <cell r="D15" t="str">
            <v>都甲　大地</v>
          </cell>
        </row>
        <row r="16">
          <cell r="B16">
            <v>160</v>
          </cell>
          <cell r="C16" t="str">
            <v>高田中学校</v>
          </cell>
          <cell r="D16" t="str">
            <v>栗　誠哉</v>
          </cell>
        </row>
        <row r="17">
          <cell r="B17">
            <v>161</v>
          </cell>
          <cell r="C17" t="str">
            <v>久住中学校</v>
          </cell>
          <cell r="D17" t="str">
            <v>志賀　良輝</v>
          </cell>
        </row>
        <row r="18">
          <cell r="B18">
            <v>162</v>
          </cell>
          <cell r="C18" t="str">
            <v>久住中学校</v>
          </cell>
          <cell r="D18" t="str">
            <v>細井　直紀</v>
          </cell>
        </row>
        <row r="19">
          <cell r="B19">
            <v>163</v>
          </cell>
          <cell r="C19" t="str">
            <v>久住中学校</v>
          </cell>
          <cell r="D19" t="str">
            <v>佐藤　俊輔</v>
          </cell>
        </row>
        <row r="20">
          <cell r="B20">
            <v>164</v>
          </cell>
          <cell r="C20" t="str">
            <v>久住中学校</v>
          </cell>
          <cell r="D20" t="str">
            <v>志賀　虎の介</v>
          </cell>
        </row>
        <row r="21">
          <cell r="B21">
            <v>165</v>
          </cell>
          <cell r="C21" t="str">
            <v>都野中学校</v>
          </cell>
          <cell r="D21" t="str">
            <v>後藤　将汰</v>
          </cell>
        </row>
        <row r="22">
          <cell r="B22">
            <v>166</v>
          </cell>
          <cell r="C22" t="str">
            <v>都野中学校</v>
          </cell>
          <cell r="D22" t="str">
            <v>森高　滉陽</v>
          </cell>
        </row>
        <row r="23">
          <cell r="B23">
            <v>167</v>
          </cell>
          <cell r="C23" t="str">
            <v>朝地中学校</v>
          </cell>
          <cell r="D23" t="str">
            <v>阿南　大知</v>
          </cell>
        </row>
        <row r="24">
          <cell r="B24">
            <v>168</v>
          </cell>
          <cell r="C24" t="str">
            <v>朝地中学校</v>
          </cell>
          <cell r="D24" t="str">
            <v>安藤　晃平</v>
          </cell>
        </row>
        <row r="25">
          <cell r="B25">
            <v>169</v>
          </cell>
          <cell r="C25" t="str">
            <v>朝地中学校</v>
          </cell>
          <cell r="D25" t="str">
            <v>小代　航輔</v>
          </cell>
        </row>
        <row r="26">
          <cell r="B26">
            <v>170</v>
          </cell>
          <cell r="C26" t="str">
            <v>朝地中学校</v>
          </cell>
          <cell r="D26" t="str">
            <v>小代　凌輔</v>
          </cell>
        </row>
        <row r="27">
          <cell r="B27">
            <v>171</v>
          </cell>
          <cell r="C27" t="str">
            <v>朝地中学校</v>
          </cell>
          <cell r="D27" t="str">
            <v>溝口　侑也</v>
          </cell>
        </row>
        <row r="28">
          <cell r="B28">
            <v>172</v>
          </cell>
          <cell r="C28" t="str">
            <v>久住中学校</v>
          </cell>
          <cell r="D28" t="str">
            <v>佐野　汰知</v>
          </cell>
        </row>
        <row r="29">
          <cell r="B29">
            <v>173</v>
          </cell>
          <cell r="C29" t="str">
            <v>久住中学校</v>
          </cell>
          <cell r="D29" t="str">
            <v>志水　晃太</v>
          </cell>
        </row>
        <row r="30">
          <cell r="B30">
            <v>174</v>
          </cell>
        </row>
        <row r="31">
          <cell r="B31">
            <v>175</v>
          </cell>
        </row>
        <row r="32">
          <cell r="B32">
            <v>176</v>
          </cell>
        </row>
        <row r="33">
          <cell r="B33">
            <v>177</v>
          </cell>
        </row>
        <row r="34">
          <cell r="B34">
            <v>178</v>
          </cell>
        </row>
        <row r="35">
          <cell r="B35">
            <v>179</v>
          </cell>
        </row>
        <row r="36">
          <cell r="B36">
            <v>180</v>
          </cell>
        </row>
        <row r="37">
          <cell r="B37">
            <v>181</v>
          </cell>
        </row>
        <row r="38">
          <cell r="B38">
            <v>182</v>
          </cell>
        </row>
        <row r="39">
          <cell r="B39">
            <v>183</v>
          </cell>
        </row>
        <row r="40">
          <cell r="B40">
            <v>184</v>
          </cell>
        </row>
        <row r="41">
          <cell r="B41">
            <v>185</v>
          </cell>
        </row>
        <row r="42">
          <cell r="B42">
            <v>186</v>
          </cell>
        </row>
        <row r="43">
          <cell r="B43">
            <v>187</v>
          </cell>
        </row>
        <row r="44">
          <cell r="B44">
            <v>188</v>
          </cell>
        </row>
        <row r="45">
          <cell r="B45">
            <v>189</v>
          </cell>
        </row>
        <row r="46">
          <cell r="B46">
            <v>190</v>
          </cell>
        </row>
      </sheetData>
      <sheetData sheetId="1">
        <row r="4">
          <cell r="B4">
            <v>163</v>
          </cell>
          <cell r="C4">
            <v>8</v>
          </cell>
          <cell r="D4">
            <v>51</v>
          </cell>
        </row>
        <row r="5">
          <cell r="B5">
            <v>159</v>
          </cell>
          <cell r="C5">
            <v>9</v>
          </cell>
          <cell r="D5">
            <v>2</v>
          </cell>
        </row>
        <row r="6">
          <cell r="B6">
            <v>160</v>
          </cell>
          <cell r="C6">
            <v>9</v>
          </cell>
          <cell r="D6">
            <v>17</v>
          </cell>
        </row>
        <row r="7">
          <cell r="B7">
            <v>161</v>
          </cell>
          <cell r="C7">
            <v>9</v>
          </cell>
          <cell r="D7">
            <v>24</v>
          </cell>
        </row>
        <row r="8">
          <cell r="B8">
            <v>168</v>
          </cell>
          <cell r="C8">
            <v>9</v>
          </cell>
          <cell r="D8">
            <v>37</v>
          </cell>
        </row>
        <row r="9">
          <cell r="B9">
            <v>167</v>
          </cell>
          <cell r="C9">
            <v>9</v>
          </cell>
          <cell r="D9">
            <v>48</v>
          </cell>
        </row>
        <row r="10">
          <cell r="B10">
            <v>162</v>
          </cell>
          <cell r="C10">
            <v>9</v>
          </cell>
          <cell r="D10">
            <v>55</v>
          </cell>
        </row>
        <row r="11">
          <cell r="B11">
            <v>173</v>
          </cell>
          <cell r="C11">
            <v>9</v>
          </cell>
          <cell r="D11">
            <v>58</v>
          </cell>
        </row>
        <row r="12">
          <cell r="B12">
            <v>154</v>
          </cell>
          <cell r="C12">
            <v>10</v>
          </cell>
          <cell r="D12">
            <v>11</v>
          </cell>
        </row>
        <row r="13">
          <cell r="B13">
            <v>157</v>
          </cell>
          <cell r="C13">
            <v>10</v>
          </cell>
          <cell r="D13">
            <v>21</v>
          </cell>
        </row>
        <row r="14">
          <cell r="B14">
            <v>158</v>
          </cell>
          <cell r="C14">
            <v>10</v>
          </cell>
          <cell r="D14">
            <v>30</v>
          </cell>
        </row>
        <row r="15">
          <cell r="B15">
            <v>170</v>
          </cell>
          <cell r="C15">
            <v>10</v>
          </cell>
          <cell r="D15">
            <v>32</v>
          </cell>
        </row>
        <row r="16">
          <cell r="B16">
            <v>169</v>
          </cell>
          <cell r="C16">
            <v>10</v>
          </cell>
          <cell r="D16">
            <v>33</v>
          </cell>
        </row>
        <row r="17">
          <cell r="B17">
            <v>153</v>
          </cell>
          <cell r="C17">
            <v>10</v>
          </cell>
          <cell r="D17">
            <v>36</v>
          </cell>
        </row>
        <row r="18">
          <cell r="B18">
            <v>164</v>
          </cell>
          <cell r="C18">
            <v>10</v>
          </cell>
          <cell r="D18">
            <v>49</v>
          </cell>
        </row>
        <row r="19">
          <cell r="B19">
            <v>165</v>
          </cell>
          <cell r="C19">
            <v>11</v>
          </cell>
          <cell r="D19">
            <v>3</v>
          </cell>
        </row>
        <row r="20">
          <cell r="B20">
            <v>155</v>
          </cell>
          <cell r="C20">
            <v>11</v>
          </cell>
          <cell r="D20">
            <v>5</v>
          </cell>
        </row>
        <row r="21">
          <cell r="B21">
            <v>166</v>
          </cell>
          <cell r="C21">
            <v>11</v>
          </cell>
          <cell r="D21">
            <v>16</v>
          </cell>
        </row>
        <row r="22">
          <cell r="B22">
            <v>152</v>
          </cell>
          <cell r="C22">
            <v>11</v>
          </cell>
          <cell r="D22">
            <v>21</v>
          </cell>
        </row>
        <row r="23">
          <cell r="B23">
            <v>172</v>
          </cell>
          <cell r="C23">
            <v>11</v>
          </cell>
          <cell r="D23">
            <v>27</v>
          </cell>
        </row>
        <row r="24">
          <cell r="B24">
            <v>171</v>
          </cell>
          <cell r="C24">
            <v>11</v>
          </cell>
          <cell r="D24">
            <v>55</v>
          </cell>
        </row>
        <row r="25">
          <cell r="B25">
            <v>151</v>
          </cell>
          <cell r="C25">
            <v>13</v>
          </cell>
          <cell r="D25">
            <v>55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5:AF141"/>
  <sheetViews>
    <sheetView tabSelected="1" zoomScale="85" zoomScaleNormal="85" workbookViewId="0"/>
  </sheetViews>
  <sheetFormatPr defaultRowHeight="12" outlineLevelCol="1"/>
  <cols>
    <col min="1" max="1" width="9" style="5"/>
    <col min="2" max="3" width="3.125" style="5" customWidth="1"/>
    <col min="4" max="4" width="14.875" style="5" customWidth="1"/>
    <col min="5" max="5" width="4.625" style="5" customWidth="1"/>
    <col min="6" max="6" width="6.625" style="5" customWidth="1"/>
    <col min="7" max="8" width="4.625" style="5" customWidth="1"/>
    <col min="9" max="9" width="6.625" style="5" customWidth="1"/>
    <col min="10" max="11" width="4.625" style="5" customWidth="1"/>
    <col min="12" max="12" width="6.625" style="5" customWidth="1"/>
    <col min="13" max="14" width="4.625" style="5" customWidth="1"/>
    <col min="15" max="15" width="6.625" style="5" customWidth="1"/>
    <col min="16" max="17" width="4.625" style="5" customWidth="1"/>
    <col min="18" max="18" width="6.625" style="5" customWidth="1"/>
    <col min="19" max="19" width="4.625" style="5" customWidth="1"/>
    <col min="20" max="20" width="4.625" style="5" hidden="1" customWidth="1"/>
    <col min="21" max="21" width="6.625" style="5" hidden="1" customWidth="1"/>
    <col min="22" max="22" width="4.625" style="5" hidden="1" customWidth="1"/>
    <col min="23" max="23" width="4.625" style="5" hidden="1" customWidth="1" outlineLevel="1"/>
    <col min="24" max="24" width="6.625" style="5" hidden="1" customWidth="1" outlineLevel="1"/>
    <col min="25" max="25" width="4.125" style="5" hidden="1" customWidth="1" outlineLevel="1"/>
    <col min="26" max="26" width="4.625" style="5" hidden="1" customWidth="1" outlineLevel="1"/>
    <col min="27" max="27" width="6.625" style="5" hidden="1" customWidth="1" outlineLevel="1"/>
    <col min="28" max="28" width="4.125" style="5" hidden="1" customWidth="1" outlineLevel="1"/>
    <col min="29" max="29" width="4.125" style="5" customWidth="1" outlineLevel="1"/>
    <col min="30" max="30" width="7.125" style="5" customWidth="1"/>
    <col min="31" max="257" width="9" style="5"/>
    <col min="258" max="259" width="3.125" style="5" customWidth="1"/>
    <col min="260" max="260" width="14.875" style="5" customWidth="1"/>
    <col min="261" max="261" width="4.625" style="5" customWidth="1"/>
    <col min="262" max="262" width="6.625" style="5" customWidth="1"/>
    <col min="263" max="264" width="4.625" style="5" customWidth="1"/>
    <col min="265" max="265" width="6.625" style="5" customWidth="1"/>
    <col min="266" max="267" width="4.625" style="5" customWidth="1"/>
    <col min="268" max="268" width="6.625" style="5" customWidth="1"/>
    <col min="269" max="270" width="4.625" style="5" customWidth="1"/>
    <col min="271" max="271" width="6.625" style="5" customWidth="1"/>
    <col min="272" max="273" width="4.625" style="5" customWidth="1"/>
    <col min="274" max="274" width="6.625" style="5" customWidth="1"/>
    <col min="275" max="275" width="4.625" style="5" customWidth="1"/>
    <col min="276" max="284" width="0" style="5" hidden="1" customWidth="1"/>
    <col min="285" max="285" width="4.125" style="5" customWidth="1"/>
    <col min="286" max="286" width="7.125" style="5" customWidth="1"/>
    <col min="287" max="513" width="9" style="5"/>
    <col min="514" max="515" width="3.125" style="5" customWidth="1"/>
    <col min="516" max="516" width="14.875" style="5" customWidth="1"/>
    <col min="517" max="517" width="4.625" style="5" customWidth="1"/>
    <col min="518" max="518" width="6.625" style="5" customWidth="1"/>
    <col min="519" max="520" width="4.625" style="5" customWidth="1"/>
    <col min="521" max="521" width="6.625" style="5" customWidth="1"/>
    <col min="522" max="523" width="4.625" style="5" customWidth="1"/>
    <col min="524" max="524" width="6.625" style="5" customWidth="1"/>
    <col min="525" max="526" width="4.625" style="5" customWidth="1"/>
    <col min="527" max="527" width="6.625" style="5" customWidth="1"/>
    <col min="528" max="529" width="4.625" style="5" customWidth="1"/>
    <col min="530" max="530" width="6.625" style="5" customWidth="1"/>
    <col min="531" max="531" width="4.625" style="5" customWidth="1"/>
    <col min="532" max="540" width="0" style="5" hidden="1" customWidth="1"/>
    <col min="541" max="541" width="4.125" style="5" customWidth="1"/>
    <col min="542" max="542" width="7.125" style="5" customWidth="1"/>
    <col min="543" max="769" width="9" style="5"/>
    <col min="770" max="771" width="3.125" style="5" customWidth="1"/>
    <col min="772" max="772" width="14.875" style="5" customWidth="1"/>
    <col min="773" max="773" width="4.625" style="5" customWidth="1"/>
    <col min="774" max="774" width="6.625" style="5" customWidth="1"/>
    <col min="775" max="776" width="4.625" style="5" customWidth="1"/>
    <col min="777" max="777" width="6.625" style="5" customWidth="1"/>
    <col min="778" max="779" width="4.625" style="5" customWidth="1"/>
    <col min="780" max="780" width="6.625" style="5" customWidth="1"/>
    <col min="781" max="782" width="4.625" style="5" customWidth="1"/>
    <col min="783" max="783" width="6.625" style="5" customWidth="1"/>
    <col min="784" max="785" width="4.625" style="5" customWidth="1"/>
    <col min="786" max="786" width="6.625" style="5" customWidth="1"/>
    <col min="787" max="787" width="4.625" style="5" customWidth="1"/>
    <col min="788" max="796" width="0" style="5" hidden="1" customWidth="1"/>
    <col min="797" max="797" width="4.125" style="5" customWidth="1"/>
    <col min="798" max="798" width="7.125" style="5" customWidth="1"/>
    <col min="799" max="1025" width="9" style="5"/>
    <col min="1026" max="1027" width="3.125" style="5" customWidth="1"/>
    <col min="1028" max="1028" width="14.875" style="5" customWidth="1"/>
    <col min="1029" max="1029" width="4.625" style="5" customWidth="1"/>
    <col min="1030" max="1030" width="6.625" style="5" customWidth="1"/>
    <col min="1031" max="1032" width="4.625" style="5" customWidth="1"/>
    <col min="1033" max="1033" width="6.625" style="5" customWidth="1"/>
    <col min="1034" max="1035" width="4.625" style="5" customWidth="1"/>
    <col min="1036" max="1036" width="6.625" style="5" customWidth="1"/>
    <col min="1037" max="1038" width="4.625" style="5" customWidth="1"/>
    <col min="1039" max="1039" width="6.625" style="5" customWidth="1"/>
    <col min="1040" max="1041" width="4.625" style="5" customWidth="1"/>
    <col min="1042" max="1042" width="6.625" style="5" customWidth="1"/>
    <col min="1043" max="1043" width="4.625" style="5" customWidth="1"/>
    <col min="1044" max="1052" width="0" style="5" hidden="1" customWidth="1"/>
    <col min="1053" max="1053" width="4.125" style="5" customWidth="1"/>
    <col min="1054" max="1054" width="7.125" style="5" customWidth="1"/>
    <col min="1055" max="1281" width="9" style="5"/>
    <col min="1282" max="1283" width="3.125" style="5" customWidth="1"/>
    <col min="1284" max="1284" width="14.875" style="5" customWidth="1"/>
    <col min="1285" max="1285" width="4.625" style="5" customWidth="1"/>
    <col min="1286" max="1286" width="6.625" style="5" customWidth="1"/>
    <col min="1287" max="1288" width="4.625" style="5" customWidth="1"/>
    <col min="1289" max="1289" width="6.625" style="5" customWidth="1"/>
    <col min="1290" max="1291" width="4.625" style="5" customWidth="1"/>
    <col min="1292" max="1292" width="6.625" style="5" customWidth="1"/>
    <col min="1293" max="1294" width="4.625" style="5" customWidth="1"/>
    <col min="1295" max="1295" width="6.625" style="5" customWidth="1"/>
    <col min="1296" max="1297" width="4.625" style="5" customWidth="1"/>
    <col min="1298" max="1298" width="6.625" style="5" customWidth="1"/>
    <col min="1299" max="1299" width="4.625" style="5" customWidth="1"/>
    <col min="1300" max="1308" width="0" style="5" hidden="1" customWidth="1"/>
    <col min="1309" max="1309" width="4.125" style="5" customWidth="1"/>
    <col min="1310" max="1310" width="7.125" style="5" customWidth="1"/>
    <col min="1311" max="1537" width="9" style="5"/>
    <col min="1538" max="1539" width="3.125" style="5" customWidth="1"/>
    <col min="1540" max="1540" width="14.875" style="5" customWidth="1"/>
    <col min="1541" max="1541" width="4.625" style="5" customWidth="1"/>
    <col min="1542" max="1542" width="6.625" style="5" customWidth="1"/>
    <col min="1543" max="1544" width="4.625" style="5" customWidth="1"/>
    <col min="1545" max="1545" width="6.625" style="5" customWidth="1"/>
    <col min="1546" max="1547" width="4.625" style="5" customWidth="1"/>
    <col min="1548" max="1548" width="6.625" style="5" customWidth="1"/>
    <col min="1549" max="1550" width="4.625" style="5" customWidth="1"/>
    <col min="1551" max="1551" width="6.625" style="5" customWidth="1"/>
    <col min="1552" max="1553" width="4.625" style="5" customWidth="1"/>
    <col min="1554" max="1554" width="6.625" style="5" customWidth="1"/>
    <col min="1555" max="1555" width="4.625" style="5" customWidth="1"/>
    <col min="1556" max="1564" width="0" style="5" hidden="1" customWidth="1"/>
    <col min="1565" max="1565" width="4.125" style="5" customWidth="1"/>
    <col min="1566" max="1566" width="7.125" style="5" customWidth="1"/>
    <col min="1567" max="1793" width="9" style="5"/>
    <col min="1794" max="1795" width="3.125" style="5" customWidth="1"/>
    <col min="1796" max="1796" width="14.875" style="5" customWidth="1"/>
    <col min="1797" max="1797" width="4.625" style="5" customWidth="1"/>
    <col min="1798" max="1798" width="6.625" style="5" customWidth="1"/>
    <col min="1799" max="1800" width="4.625" style="5" customWidth="1"/>
    <col min="1801" max="1801" width="6.625" style="5" customWidth="1"/>
    <col min="1802" max="1803" width="4.625" style="5" customWidth="1"/>
    <col min="1804" max="1804" width="6.625" style="5" customWidth="1"/>
    <col min="1805" max="1806" width="4.625" style="5" customWidth="1"/>
    <col min="1807" max="1807" width="6.625" style="5" customWidth="1"/>
    <col min="1808" max="1809" width="4.625" style="5" customWidth="1"/>
    <col min="1810" max="1810" width="6.625" style="5" customWidth="1"/>
    <col min="1811" max="1811" width="4.625" style="5" customWidth="1"/>
    <col min="1812" max="1820" width="0" style="5" hidden="1" customWidth="1"/>
    <col min="1821" max="1821" width="4.125" style="5" customWidth="1"/>
    <col min="1822" max="1822" width="7.125" style="5" customWidth="1"/>
    <col min="1823" max="2049" width="9" style="5"/>
    <col min="2050" max="2051" width="3.125" style="5" customWidth="1"/>
    <col min="2052" max="2052" width="14.875" style="5" customWidth="1"/>
    <col min="2053" max="2053" width="4.625" style="5" customWidth="1"/>
    <col min="2054" max="2054" width="6.625" style="5" customWidth="1"/>
    <col min="2055" max="2056" width="4.625" style="5" customWidth="1"/>
    <col min="2057" max="2057" width="6.625" style="5" customWidth="1"/>
    <col min="2058" max="2059" width="4.625" style="5" customWidth="1"/>
    <col min="2060" max="2060" width="6.625" style="5" customWidth="1"/>
    <col min="2061" max="2062" width="4.625" style="5" customWidth="1"/>
    <col min="2063" max="2063" width="6.625" style="5" customWidth="1"/>
    <col min="2064" max="2065" width="4.625" style="5" customWidth="1"/>
    <col min="2066" max="2066" width="6.625" style="5" customWidth="1"/>
    <col min="2067" max="2067" width="4.625" style="5" customWidth="1"/>
    <col min="2068" max="2076" width="0" style="5" hidden="1" customWidth="1"/>
    <col min="2077" max="2077" width="4.125" style="5" customWidth="1"/>
    <col min="2078" max="2078" width="7.125" style="5" customWidth="1"/>
    <col min="2079" max="2305" width="9" style="5"/>
    <col min="2306" max="2307" width="3.125" style="5" customWidth="1"/>
    <col min="2308" max="2308" width="14.875" style="5" customWidth="1"/>
    <col min="2309" max="2309" width="4.625" style="5" customWidth="1"/>
    <col min="2310" max="2310" width="6.625" style="5" customWidth="1"/>
    <col min="2311" max="2312" width="4.625" style="5" customWidth="1"/>
    <col min="2313" max="2313" width="6.625" style="5" customWidth="1"/>
    <col min="2314" max="2315" width="4.625" style="5" customWidth="1"/>
    <col min="2316" max="2316" width="6.625" style="5" customWidth="1"/>
    <col min="2317" max="2318" width="4.625" style="5" customWidth="1"/>
    <col min="2319" max="2319" width="6.625" style="5" customWidth="1"/>
    <col min="2320" max="2321" width="4.625" style="5" customWidth="1"/>
    <col min="2322" max="2322" width="6.625" style="5" customWidth="1"/>
    <col min="2323" max="2323" width="4.625" style="5" customWidth="1"/>
    <col min="2324" max="2332" width="0" style="5" hidden="1" customWidth="1"/>
    <col min="2333" max="2333" width="4.125" style="5" customWidth="1"/>
    <col min="2334" max="2334" width="7.125" style="5" customWidth="1"/>
    <col min="2335" max="2561" width="9" style="5"/>
    <col min="2562" max="2563" width="3.125" style="5" customWidth="1"/>
    <col min="2564" max="2564" width="14.875" style="5" customWidth="1"/>
    <col min="2565" max="2565" width="4.625" style="5" customWidth="1"/>
    <col min="2566" max="2566" width="6.625" style="5" customWidth="1"/>
    <col min="2567" max="2568" width="4.625" style="5" customWidth="1"/>
    <col min="2569" max="2569" width="6.625" style="5" customWidth="1"/>
    <col min="2570" max="2571" width="4.625" style="5" customWidth="1"/>
    <col min="2572" max="2572" width="6.625" style="5" customWidth="1"/>
    <col min="2573" max="2574" width="4.625" style="5" customWidth="1"/>
    <col min="2575" max="2575" width="6.625" style="5" customWidth="1"/>
    <col min="2576" max="2577" width="4.625" style="5" customWidth="1"/>
    <col min="2578" max="2578" width="6.625" style="5" customWidth="1"/>
    <col min="2579" max="2579" width="4.625" style="5" customWidth="1"/>
    <col min="2580" max="2588" width="0" style="5" hidden="1" customWidth="1"/>
    <col min="2589" max="2589" width="4.125" style="5" customWidth="1"/>
    <col min="2590" max="2590" width="7.125" style="5" customWidth="1"/>
    <col min="2591" max="2817" width="9" style="5"/>
    <col min="2818" max="2819" width="3.125" style="5" customWidth="1"/>
    <col min="2820" max="2820" width="14.875" style="5" customWidth="1"/>
    <col min="2821" max="2821" width="4.625" style="5" customWidth="1"/>
    <col min="2822" max="2822" width="6.625" style="5" customWidth="1"/>
    <col min="2823" max="2824" width="4.625" style="5" customWidth="1"/>
    <col min="2825" max="2825" width="6.625" style="5" customWidth="1"/>
    <col min="2826" max="2827" width="4.625" style="5" customWidth="1"/>
    <col min="2828" max="2828" width="6.625" style="5" customWidth="1"/>
    <col min="2829" max="2830" width="4.625" style="5" customWidth="1"/>
    <col min="2831" max="2831" width="6.625" style="5" customWidth="1"/>
    <col min="2832" max="2833" width="4.625" style="5" customWidth="1"/>
    <col min="2834" max="2834" width="6.625" style="5" customWidth="1"/>
    <col min="2835" max="2835" width="4.625" style="5" customWidth="1"/>
    <col min="2836" max="2844" width="0" style="5" hidden="1" customWidth="1"/>
    <col min="2845" max="2845" width="4.125" style="5" customWidth="1"/>
    <col min="2846" max="2846" width="7.125" style="5" customWidth="1"/>
    <col min="2847" max="3073" width="9" style="5"/>
    <col min="3074" max="3075" width="3.125" style="5" customWidth="1"/>
    <col min="3076" max="3076" width="14.875" style="5" customWidth="1"/>
    <col min="3077" max="3077" width="4.625" style="5" customWidth="1"/>
    <col min="3078" max="3078" width="6.625" style="5" customWidth="1"/>
    <col min="3079" max="3080" width="4.625" style="5" customWidth="1"/>
    <col min="3081" max="3081" width="6.625" style="5" customWidth="1"/>
    <col min="3082" max="3083" width="4.625" style="5" customWidth="1"/>
    <col min="3084" max="3084" width="6.625" style="5" customWidth="1"/>
    <col min="3085" max="3086" width="4.625" style="5" customWidth="1"/>
    <col min="3087" max="3087" width="6.625" style="5" customWidth="1"/>
    <col min="3088" max="3089" width="4.625" style="5" customWidth="1"/>
    <col min="3090" max="3090" width="6.625" style="5" customWidth="1"/>
    <col min="3091" max="3091" width="4.625" style="5" customWidth="1"/>
    <col min="3092" max="3100" width="0" style="5" hidden="1" customWidth="1"/>
    <col min="3101" max="3101" width="4.125" style="5" customWidth="1"/>
    <col min="3102" max="3102" width="7.125" style="5" customWidth="1"/>
    <col min="3103" max="3329" width="9" style="5"/>
    <col min="3330" max="3331" width="3.125" style="5" customWidth="1"/>
    <col min="3332" max="3332" width="14.875" style="5" customWidth="1"/>
    <col min="3333" max="3333" width="4.625" style="5" customWidth="1"/>
    <col min="3334" max="3334" width="6.625" style="5" customWidth="1"/>
    <col min="3335" max="3336" width="4.625" style="5" customWidth="1"/>
    <col min="3337" max="3337" width="6.625" style="5" customWidth="1"/>
    <col min="3338" max="3339" width="4.625" style="5" customWidth="1"/>
    <col min="3340" max="3340" width="6.625" style="5" customWidth="1"/>
    <col min="3341" max="3342" width="4.625" style="5" customWidth="1"/>
    <col min="3343" max="3343" width="6.625" style="5" customWidth="1"/>
    <col min="3344" max="3345" width="4.625" style="5" customWidth="1"/>
    <col min="3346" max="3346" width="6.625" style="5" customWidth="1"/>
    <col min="3347" max="3347" width="4.625" style="5" customWidth="1"/>
    <col min="3348" max="3356" width="0" style="5" hidden="1" customWidth="1"/>
    <col min="3357" max="3357" width="4.125" style="5" customWidth="1"/>
    <col min="3358" max="3358" width="7.125" style="5" customWidth="1"/>
    <col min="3359" max="3585" width="9" style="5"/>
    <col min="3586" max="3587" width="3.125" style="5" customWidth="1"/>
    <col min="3588" max="3588" width="14.875" style="5" customWidth="1"/>
    <col min="3589" max="3589" width="4.625" style="5" customWidth="1"/>
    <col min="3590" max="3590" width="6.625" style="5" customWidth="1"/>
    <col min="3591" max="3592" width="4.625" style="5" customWidth="1"/>
    <col min="3593" max="3593" width="6.625" style="5" customWidth="1"/>
    <col min="3594" max="3595" width="4.625" style="5" customWidth="1"/>
    <col min="3596" max="3596" width="6.625" style="5" customWidth="1"/>
    <col min="3597" max="3598" width="4.625" style="5" customWidth="1"/>
    <col min="3599" max="3599" width="6.625" style="5" customWidth="1"/>
    <col min="3600" max="3601" width="4.625" style="5" customWidth="1"/>
    <col min="3602" max="3602" width="6.625" style="5" customWidth="1"/>
    <col min="3603" max="3603" width="4.625" style="5" customWidth="1"/>
    <col min="3604" max="3612" width="0" style="5" hidden="1" customWidth="1"/>
    <col min="3613" max="3613" width="4.125" style="5" customWidth="1"/>
    <col min="3614" max="3614" width="7.125" style="5" customWidth="1"/>
    <col min="3615" max="3841" width="9" style="5"/>
    <col min="3842" max="3843" width="3.125" style="5" customWidth="1"/>
    <col min="3844" max="3844" width="14.875" style="5" customWidth="1"/>
    <col min="3845" max="3845" width="4.625" style="5" customWidth="1"/>
    <col min="3846" max="3846" width="6.625" style="5" customWidth="1"/>
    <col min="3847" max="3848" width="4.625" style="5" customWidth="1"/>
    <col min="3849" max="3849" width="6.625" style="5" customWidth="1"/>
    <col min="3850" max="3851" width="4.625" style="5" customWidth="1"/>
    <col min="3852" max="3852" width="6.625" style="5" customWidth="1"/>
    <col min="3853" max="3854" width="4.625" style="5" customWidth="1"/>
    <col min="3855" max="3855" width="6.625" style="5" customWidth="1"/>
    <col min="3856" max="3857" width="4.625" style="5" customWidth="1"/>
    <col min="3858" max="3858" width="6.625" style="5" customWidth="1"/>
    <col min="3859" max="3859" width="4.625" style="5" customWidth="1"/>
    <col min="3860" max="3868" width="0" style="5" hidden="1" customWidth="1"/>
    <col min="3869" max="3869" width="4.125" style="5" customWidth="1"/>
    <col min="3870" max="3870" width="7.125" style="5" customWidth="1"/>
    <col min="3871" max="4097" width="9" style="5"/>
    <col min="4098" max="4099" width="3.125" style="5" customWidth="1"/>
    <col min="4100" max="4100" width="14.875" style="5" customWidth="1"/>
    <col min="4101" max="4101" width="4.625" style="5" customWidth="1"/>
    <col min="4102" max="4102" width="6.625" style="5" customWidth="1"/>
    <col min="4103" max="4104" width="4.625" style="5" customWidth="1"/>
    <col min="4105" max="4105" width="6.625" style="5" customWidth="1"/>
    <col min="4106" max="4107" width="4.625" style="5" customWidth="1"/>
    <col min="4108" max="4108" width="6.625" style="5" customWidth="1"/>
    <col min="4109" max="4110" width="4.625" style="5" customWidth="1"/>
    <col min="4111" max="4111" width="6.625" style="5" customWidth="1"/>
    <col min="4112" max="4113" width="4.625" style="5" customWidth="1"/>
    <col min="4114" max="4114" width="6.625" style="5" customWidth="1"/>
    <col min="4115" max="4115" width="4.625" style="5" customWidth="1"/>
    <col min="4116" max="4124" width="0" style="5" hidden="1" customWidth="1"/>
    <col min="4125" max="4125" width="4.125" style="5" customWidth="1"/>
    <col min="4126" max="4126" width="7.125" style="5" customWidth="1"/>
    <col min="4127" max="4353" width="9" style="5"/>
    <col min="4354" max="4355" width="3.125" style="5" customWidth="1"/>
    <col min="4356" max="4356" width="14.875" style="5" customWidth="1"/>
    <col min="4357" max="4357" width="4.625" style="5" customWidth="1"/>
    <col min="4358" max="4358" width="6.625" style="5" customWidth="1"/>
    <col min="4359" max="4360" width="4.625" style="5" customWidth="1"/>
    <col min="4361" max="4361" width="6.625" style="5" customWidth="1"/>
    <col min="4362" max="4363" width="4.625" style="5" customWidth="1"/>
    <col min="4364" max="4364" width="6.625" style="5" customWidth="1"/>
    <col min="4365" max="4366" width="4.625" style="5" customWidth="1"/>
    <col min="4367" max="4367" width="6.625" style="5" customWidth="1"/>
    <col min="4368" max="4369" width="4.625" style="5" customWidth="1"/>
    <col min="4370" max="4370" width="6.625" style="5" customWidth="1"/>
    <col min="4371" max="4371" width="4.625" style="5" customWidth="1"/>
    <col min="4372" max="4380" width="0" style="5" hidden="1" customWidth="1"/>
    <col min="4381" max="4381" width="4.125" style="5" customWidth="1"/>
    <col min="4382" max="4382" width="7.125" style="5" customWidth="1"/>
    <col min="4383" max="4609" width="9" style="5"/>
    <col min="4610" max="4611" width="3.125" style="5" customWidth="1"/>
    <col min="4612" max="4612" width="14.875" style="5" customWidth="1"/>
    <col min="4613" max="4613" width="4.625" style="5" customWidth="1"/>
    <col min="4614" max="4614" width="6.625" style="5" customWidth="1"/>
    <col min="4615" max="4616" width="4.625" style="5" customWidth="1"/>
    <col min="4617" max="4617" width="6.625" style="5" customWidth="1"/>
    <col min="4618" max="4619" width="4.625" style="5" customWidth="1"/>
    <col min="4620" max="4620" width="6.625" style="5" customWidth="1"/>
    <col min="4621" max="4622" width="4.625" style="5" customWidth="1"/>
    <col min="4623" max="4623" width="6.625" style="5" customWidth="1"/>
    <col min="4624" max="4625" width="4.625" style="5" customWidth="1"/>
    <col min="4626" max="4626" width="6.625" style="5" customWidth="1"/>
    <col min="4627" max="4627" width="4.625" style="5" customWidth="1"/>
    <col min="4628" max="4636" width="0" style="5" hidden="1" customWidth="1"/>
    <col min="4637" max="4637" width="4.125" style="5" customWidth="1"/>
    <col min="4638" max="4638" width="7.125" style="5" customWidth="1"/>
    <col min="4639" max="4865" width="9" style="5"/>
    <col min="4866" max="4867" width="3.125" style="5" customWidth="1"/>
    <col min="4868" max="4868" width="14.875" style="5" customWidth="1"/>
    <col min="4869" max="4869" width="4.625" style="5" customWidth="1"/>
    <col min="4870" max="4870" width="6.625" style="5" customWidth="1"/>
    <col min="4871" max="4872" width="4.625" style="5" customWidth="1"/>
    <col min="4873" max="4873" width="6.625" style="5" customWidth="1"/>
    <col min="4874" max="4875" width="4.625" style="5" customWidth="1"/>
    <col min="4876" max="4876" width="6.625" style="5" customWidth="1"/>
    <col min="4877" max="4878" width="4.625" style="5" customWidth="1"/>
    <col min="4879" max="4879" width="6.625" style="5" customWidth="1"/>
    <col min="4880" max="4881" width="4.625" style="5" customWidth="1"/>
    <col min="4882" max="4882" width="6.625" style="5" customWidth="1"/>
    <col min="4883" max="4883" width="4.625" style="5" customWidth="1"/>
    <col min="4884" max="4892" width="0" style="5" hidden="1" customWidth="1"/>
    <col min="4893" max="4893" width="4.125" style="5" customWidth="1"/>
    <col min="4894" max="4894" width="7.125" style="5" customWidth="1"/>
    <col min="4895" max="5121" width="9" style="5"/>
    <col min="5122" max="5123" width="3.125" style="5" customWidth="1"/>
    <col min="5124" max="5124" width="14.875" style="5" customWidth="1"/>
    <col min="5125" max="5125" width="4.625" style="5" customWidth="1"/>
    <col min="5126" max="5126" width="6.625" style="5" customWidth="1"/>
    <col min="5127" max="5128" width="4.625" style="5" customWidth="1"/>
    <col min="5129" max="5129" width="6.625" style="5" customWidth="1"/>
    <col min="5130" max="5131" width="4.625" style="5" customWidth="1"/>
    <col min="5132" max="5132" width="6.625" style="5" customWidth="1"/>
    <col min="5133" max="5134" width="4.625" style="5" customWidth="1"/>
    <col min="5135" max="5135" width="6.625" style="5" customWidth="1"/>
    <col min="5136" max="5137" width="4.625" style="5" customWidth="1"/>
    <col min="5138" max="5138" width="6.625" style="5" customWidth="1"/>
    <col min="5139" max="5139" width="4.625" style="5" customWidth="1"/>
    <col min="5140" max="5148" width="0" style="5" hidden="1" customWidth="1"/>
    <col min="5149" max="5149" width="4.125" style="5" customWidth="1"/>
    <col min="5150" max="5150" width="7.125" style="5" customWidth="1"/>
    <col min="5151" max="5377" width="9" style="5"/>
    <col min="5378" max="5379" width="3.125" style="5" customWidth="1"/>
    <col min="5380" max="5380" width="14.875" style="5" customWidth="1"/>
    <col min="5381" max="5381" width="4.625" style="5" customWidth="1"/>
    <col min="5382" max="5382" width="6.625" style="5" customWidth="1"/>
    <col min="5383" max="5384" width="4.625" style="5" customWidth="1"/>
    <col min="5385" max="5385" width="6.625" style="5" customWidth="1"/>
    <col min="5386" max="5387" width="4.625" style="5" customWidth="1"/>
    <col min="5388" max="5388" width="6.625" style="5" customWidth="1"/>
    <col min="5389" max="5390" width="4.625" style="5" customWidth="1"/>
    <col min="5391" max="5391" width="6.625" style="5" customWidth="1"/>
    <col min="5392" max="5393" width="4.625" style="5" customWidth="1"/>
    <col min="5394" max="5394" width="6.625" style="5" customWidth="1"/>
    <col min="5395" max="5395" width="4.625" style="5" customWidth="1"/>
    <col min="5396" max="5404" width="0" style="5" hidden="1" customWidth="1"/>
    <col min="5405" max="5405" width="4.125" style="5" customWidth="1"/>
    <col min="5406" max="5406" width="7.125" style="5" customWidth="1"/>
    <col min="5407" max="5633" width="9" style="5"/>
    <col min="5634" max="5635" width="3.125" style="5" customWidth="1"/>
    <col min="5636" max="5636" width="14.875" style="5" customWidth="1"/>
    <col min="5637" max="5637" width="4.625" style="5" customWidth="1"/>
    <col min="5638" max="5638" width="6.625" style="5" customWidth="1"/>
    <col min="5639" max="5640" width="4.625" style="5" customWidth="1"/>
    <col min="5641" max="5641" width="6.625" style="5" customWidth="1"/>
    <col min="5642" max="5643" width="4.625" style="5" customWidth="1"/>
    <col min="5644" max="5644" width="6.625" style="5" customWidth="1"/>
    <col min="5645" max="5646" width="4.625" style="5" customWidth="1"/>
    <col min="5647" max="5647" width="6.625" style="5" customWidth="1"/>
    <col min="5648" max="5649" width="4.625" style="5" customWidth="1"/>
    <col min="5650" max="5650" width="6.625" style="5" customWidth="1"/>
    <col min="5651" max="5651" width="4.625" style="5" customWidth="1"/>
    <col min="5652" max="5660" width="0" style="5" hidden="1" customWidth="1"/>
    <col min="5661" max="5661" width="4.125" style="5" customWidth="1"/>
    <col min="5662" max="5662" width="7.125" style="5" customWidth="1"/>
    <col min="5663" max="5889" width="9" style="5"/>
    <col min="5890" max="5891" width="3.125" style="5" customWidth="1"/>
    <col min="5892" max="5892" width="14.875" style="5" customWidth="1"/>
    <col min="5893" max="5893" width="4.625" style="5" customWidth="1"/>
    <col min="5894" max="5894" width="6.625" style="5" customWidth="1"/>
    <col min="5895" max="5896" width="4.625" style="5" customWidth="1"/>
    <col min="5897" max="5897" width="6.625" style="5" customWidth="1"/>
    <col min="5898" max="5899" width="4.625" style="5" customWidth="1"/>
    <col min="5900" max="5900" width="6.625" style="5" customWidth="1"/>
    <col min="5901" max="5902" width="4.625" style="5" customWidth="1"/>
    <col min="5903" max="5903" width="6.625" style="5" customWidth="1"/>
    <col min="5904" max="5905" width="4.625" style="5" customWidth="1"/>
    <col min="5906" max="5906" width="6.625" style="5" customWidth="1"/>
    <col min="5907" max="5907" width="4.625" style="5" customWidth="1"/>
    <col min="5908" max="5916" width="0" style="5" hidden="1" customWidth="1"/>
    <col min="5917" max="5917" width="4.125" style="5" customWidth="1"/>
    <col min="5918" max="5918" width="7.125" style="5" customWidth="1"/>
    <col min="5919" max="6145" width="9" style="5"/>
    <col min="6146" max="6147" width="3.125" style="5" customWidth="1"/>
    <col min="6148" max="6148" width="14.875" style="5" customWidth="1"/>
    <col min="6149" max="6149" width="4.625" style="5" customWidth="1"/>
    <col min="6150" max="6150" width="6.625" style="5" customWidth="1"/>
    <col min="6151" max="6152" width="4.625" style="5" customWidth="1"/>
    <col min="6153" max="6153" width="6.625" style="5" customWidth="1"/>
    <col min="6154" max="6155" width="4.625" style="5" customWidth="1"/>
    <col min="6156" max="6156" width="6.625" style="5" customWidth="1"/>
    <col min="6157" max="6158" width="4.625" style="5" customWidth="1"/>
    <col min="6159" max="6159" width="6.625" style="5" customWidth="1"/>
    <col min="6160" max="6161" width="4.625" style="5" customWidth="1"/>
    <col min="6162" max="6162" width="6.625" style="5" customWidth="1"/>
    <col min="6163" max="6163" width="4.625" style="5" customWidth="1"/>
    <col min="6164" max="6172" width="0" style="5" hidden="1" customWidth="1"/>
    <col min="6173" max="6173" width="4.125" style="5" customWidth="1"/>
    <col min="6174" max="6174" width="7.125" style="5" customWidth="1"/>
    <col min="6175" max="6401" width="9" style="5"/>
    <col min="6402" max="6403" width="3.125" style="5" customWidth="1"/>
    <col min="6404" max="6404" width="14.875" style="5" customWidth="1"/>
    <col min="6405" max="6405" width="4.625" style="5" customWidth="1"/>
    <col min="6406" max="6406" width="6.625" style="5" customWidth="1"/>
    <col min="6407" max="6408" width="4.625" style="5" customWidth="1"/>
    <col min="6409" max="6409" width="6.625" style="5" customWidth="1"/>
    <col min="6410" max="6411" width="4.625" style="5" customWidth="1"/>
    <col min="6412" max="6412" width="6.625" style="5" customWidth="1"/>
    <col min="6413" max="6414" width="4.625" style="5" customWidth="1"/>
    <col min="6415" max="6415" width="6.625" style="5" customWidth="1"/>
    <col min="6416" max="6417" width="4.625" style="5" customWidth="1"/>
    <col min="6418" max="6418" width="6.625" style="5" customWidth="1"/>
    <col min="6419" max="6419" width="4.625" style="5" customWidth="1"/>
    <col min="6420" max="6428" width="0" style="5" hidden="1" customWidth="1"/>
    <col min="6429" max="6429" width="4.125" style="5" customWidth="1"/>
    <col min="6430" max="6430" width="7.125" style="5" customWidth="1"/>
    <col min="6431" max="6657" width="9" style="5"/>
    <col min="6658" max="6659" width="3.125" style="5" customWidth="1"/>
    <col min="6660" max="6660" width="14.875" style="5" customWidth="1"/>
    <col min="6661" max="6661" width="4.625" style="5" customWidth="1"/>
    <col min="6662" max="6662" width="6.625" style="5" customWidth="1"/>
    <col min="6663" max="6664" width="4.625" style="5" customWidth="1"/>
    <col min="6665" max="6665" width="6.625" style="5" customWidth="1"/>
    <col min="6666" max="6667" width="4.625" style="5" customWidth="1"/>
    <col min="6668" max="6668" width="6.625" style="5" customWidth="1"/>
    <col min="6669" max="6670" width="4.625" style="5" customWidth="1"/>
    <col min="6671" max="6671" width="6.625" style="5" customWidth="1"/>
    <col min="6672" max="6673" width="4.625" style="5" customWidth="1"/>
    <col min="6674" max="6674" width="6.625" style="5" customWidth="1"/>
    <col min="6675" max="6675" width="4.625" style="5" customWidth="1"/>
    <col min="6676" max="6684" width="0" style="5" hidden="1" customWidth="1"/>
    <col min="6685" max="6685" width="4.125" style="5" customWidth="1"/>
    <col min="6686" max="6686" width="7.125" style="5" customWidth="1"/>
    <col min="6687" max="6913" width="9" style="5"/>
    <col min="6914" max="6915" width="3.125" style="5" customWidth="1"/>
    <col min="6916" max="6916" width="14.875" style="5" customWidth="1"/>
    <col min="6917" max="6917" width="4.625" style="5" customWidth="1"/>
    <col min="6918" max="6918" width="6.625" style="5" customWidth="1"/>
    <col min="6919" max="6920" width="4.625" style="5" customWidth="1"/>
    <col min="6921" max="6921" width="6.625" style="5" customWidth="1"/>
    <col min="6922" max="6923" width="4.625" style="5" customWidth="1"/>
    <col min="6924" max="6924" width="6.625" style="5" customWidth="1"/>
    <col min="6925" max="6926" width="4.625" style="5" customWidth="1"/>
    <col min="6927" max="6927" width="6.625" style="5" customWidth="1"/>
    <col min="6928" max="6929" width="4.625" style="5" customWidth="1"/>
    <col min="6930" max="6930" width="6.625" style="5" customWidth="1"/>
    <col min="6931" max="6931" width="4.625" style="5" customWidth="1"/>
    <col min="6932" max="6940" width="0" style="5" hidden="1" customWidth="1"/>
    <col min="6941" max="6941" width="4.125" style="5" customWidth="1"/>
    <col min="6942" max="6942" width="7.125" style="5" customWidth="1"/>
    <col min="6943" max="7169" width="9" style="5"/>
    <col min="7170" max="7171" width="3.125" style="5" customWidth="1"/>
    <col min="7172" max="7172" width="14.875" style="5" customWidth="1"/>
    <col min="7173" max="7173" width="4.625" style="5" customWidth="1"/>
    <col min="7174" max="7174" width="6.625" style="5" customWidth="1"/>
    <col min="7175" max="7176" width="4.625" style="5" customWidth="1"/>
    <col min="7177" max="7177" width="6.625" style="5" customWidth="1"/>
    <col min="7178" max="7179" width="4.625" style="5" customWidth="1"/>
    <col min="7180" max="7180" width="6.625" style="5" customWidth="1"/>
    <col min="7181" max="7182" width="4.625" style="5" customWidth="1"/>
    <col min="7183" max="7183" width="6.625" style="5" customWidth="1"/>
    <col min="7184" max="7185" width="4.625" style="5" customWidth="1"/>
    <col min="7186" max="7186" width="6.625" style="5" customWidth="1"/>
    <col min="7187" max="7187" width="4.625" style="5" customWidth="1"/>
    <col min="7188" max="7196" width="0" style="5" hidden="1" customWidth="1"/>
    <col min="7197" max="7197" width="4.125" style="5" customWidth="1"/>
    <col min="7198" max="7198" width="7.125" style="5" customWidth="1"/>
    <col min="7199" max="7425" width="9" style="5"/>
    <col min="7426" max="7427" width="3.125" style="5" customWidth="1"/>
    <col min="7428" max="7428" width="14.875" style="5" customWidth="1"/>
    <col min="7429" max="7429" width="4.625" style="5" customWidth="1"/>
    <col min="7430" max="7430" width="6.625" style="5" customWidth="1"/>
    <col min="7431" max="7432" width="4.625" style="5" customWidth="1"/>
    <col min="7433" max="7433" width="6.625" style="5" customWidth="1"/>
    <col min="7434" max="7435" width="4.625" style="5" customWidth="1"/>
    <col min="7436" max="7436" width="6.625" style="5" customWidth="1"/>
    <col min="7437" max="7438" width="4.625" style="5" customWidth="1"/>
    <col min="7439" max="7439" width="6.625" style="5" customWidth="1"/>
    <col min="7440" max="7441" width="4.625" style="5" customWidth="1"/>
    <col min="7442" max="7442" width="6.625" style="5" customWidth="1"/>
    <col min="7443" max="7443" width="4.625" style="5" customWidth="1"/>
    <col min="7444" max="7452" width="0" style="5" hidden="1" customWidth="1"/>
    <col min="7453" max="7453" width="4.125" style="5" customWidth="1"/>
    <col min="7454" max="7454" width="7.125" style="5" customWidth="1"/>
    <col min="7455" max="7681" width="9" style="5"/>
    <col min="7682" max="7683" width="3.125" style="5" customWidth="1"/>
    <col min="7684" max="7684" width="14.875" style="5" customWidth="1"/>
    <col min="7685" max="7685" width="4.625" style="5" customWidth="1"/>
    <col min="7686" max="7686" width="6.625" style="5" customWidth="1"/>
    <col min="7687" max="7688" width="4.625" style="5" customWidth="1"/>
    <col min="7689" max="7689" width="6.625" style="5" customWidth="1"/>
    <col min="7690" max="7691" width="4.625" style="5" customWidth="1"/>
    <col min="7692" max="7692" width="6.625" style="5" customWidth="1"/>
    <col min="7693" max="7694" width="4.625" style="5" customWidth="1"/>
    <col min="7695" max="7695" width="6.625" style="5" customWidth="1"/>
    <col min="7696" max="7697" width="4.625" style="5" customWidth="1"/>
    <col min="7698" max="7698" width="6.625" style="5" customWidth="1"/>
    <col min="7699" max="7699" width="4.625" style="5" customWidth="1"/>
    <col min="7700" max="7708" width="0" style="5" hidden="1" customWidth="1"/>
    <col min="7709" max="7709" width="4.125" style="5" customWidth="1"/>
    <col min="7710" max="7710" width="7.125" style="5" customWidth="1"/>
    <col min="7711" max="7937" width="9" style="5"/>
    <col min="7938" max="7939" width="3.125" style="5" customWidth="1"/>
    <col min="7940" max="7940" width="14.875" style="5" customWidth="1"/>
    <col min="7941" max="7941" width="4.625" style="5" customWidth="1"/>
    <col min="7942" max="7942" width="6.625" style="5" customWidth="1"/>
    <col min="7943" max="7944" width="4.625" style="5" customWidth="1"/>
    <col min="7945" max="7945" width="6.625" style="5" customWidth="1"/>
    <col min="7946" max="7947" width="4.625" style="5" customWidth="1"/>
    <col min="7948" max="7948" width="6.625" style="5" customWidth="1"/>
    <col min="7949" max="7950" width="4.625" style="5" customWidth="1"/>
    <col min="7951" max="7951" width="6.625" style="5" customWidth="1"/>
    <col min="7952" max="7953" width="4.625" style="5" customWidth="1"/>
    <col min="7954" max="7954" width="6.625" style="5" customWidth="1"/>
    <col min="7955" max="7955" width="4.625" style="5" customWidth="1"/>
    <col min="7956" max="7964" width="0" style="5" hidden="1" customWidth="1"/>
    <col min="7965" max="7965" width="4.125" style="5" customWidth="1"/>
    <col min="7966" max="7966" width="7.125" style="5" customWidth="1"/>
    <col min="7967" max="8193" width="9" style="5"/>
    <col min="8194" max="8195" width="3.125" style="5" customWidth="1"/>
    <col min="8196" max="8196" width="14.875" style="5" customWidth="1"/>
    <col min="8197" max="8197" width="4.625" style="5" customWidth="1"/>
    <col min="8198" max="8198" width="6.625" style="5" customWidth="1"/>
    <col min="8199" max="8200" width="4.625" style="5" customWidth="1"/>
    <col min="8201" max="8201" width="6.625" style="5" customWidth="1"/>
    <col min="8202" max="8203" width="4.625" style="5" customWidth="1"/>
    <col min="8204" max="8204" width="6.625" style="5" customWidth="1"/>
    <col min="8205" max="8206" width="4.625" style="5" customWidth="1"/>
    <col min="8207" max="8207" width="6.625" style="5" customWidth="1"/>
    <col min="8208" max="8209" width="4.625" style="5" customWidth="1"/>
    <col min="8210" max="8210" width="6.625" style="5" customWidth="1"/>
    <col min="8211" max="8211" width="4.625" style="5" customWidth="1"/>
    <col min="8212" max="8220" width="0" style="5" hidden="1" customWidth="1"/>
    <col min="8221" max="8221" width="4.125" style="5" customWidth="1"/>
    <col min="8222" max="8222" width="7.125" style="5" customWidth="1"/>
    <col min="8223" max="8449" width="9" style="5"/>
    <col min="8450" max="8451" width="3.125" style="5" customWidth="1"/>
    <col min="8452" max="8452" width="14.875" style="5" customWidth="1"/>
    <col min="8453" max="8453" width="4.625" style="5" customWidth="1"/>
    <col min="8454" max="8454" width="6.625" style="5" customWidth="1"/>
    <col min="8455" max="8456" width="4.625" style="5" customWidth="1"/>
    <col min="8457" max="8457" width="6.625" style="5" customWidth="1"/>
    <col min="8458" max="8459" width="4.625" style="5" customWidth="1"/>
    <col min="8460" max="8460" width="6.625" style="5" customWidth="1"/>
    <col min="8461" max="8462" width="4.625" style="5" customWidth="1"/>
    <col min="8463" max="8463" width="6.625" style="5" customWidth="1"/>
    <col min="8464" max="8465" width="4.625" style="5" customWidth="1"/>
    <col min="8466" max="8466" width="6.625" style="5" customWidth="1"/>
    <col min="8467" max="8467" width="4.625" style="5" customWidth="1"/>
    <col min="8468" max="8476" width="0" style="5" hidden="1" customWidth="1"/>
    <col min="8477" max="8477" width="4.125" style="5" customWidth="1"/>
    <col min="8478" max="8478" width="7.125" style="5" customWidth="1"/>
    <col min="8479" max="8705" width="9" style="5"/>
    <col min="8706" max="8707" width="3.125" style="5" customWidth="1"/>
    <col min="8708" max="8708" width="14.875" style="5" customWidth="1"/>
    <col min="8709" max="8709" width="4.625" style="5" customWidth="1"/>
    <col min="8710" max="8710" width="6.625" style="5" customWidth="1"/>
    <col min="8711" max="8712" width="4.625" style="5" customWidth="1"/>
    <col min="8713" max="8713" width="6.625" style="5" customWidth="1"/>
    <col min="8714" max="8715" width="4.625" style="5" customWidth="1"/>
    <col min="8716" max="8716" width="6.625" style="5" customWidth="1"/>
    <col min="8717" max="8718" width="4.625" style="5" customWidth="1"/>
    <col min="8719" max="8719" width="6.625" style="5" customWidth="1"/>
    <col min="8720" max="8721" width="4.625" style="5" customWidth="1"/>
    <col min="8722" max="8722" width="6.625" style="5" customWidth="1"/>
    <col min="8723" max="8723" width="4.625" style="5" customWidth="1"/>
    <col min="8724" max="8732" width="0" style="5" hidden="1" customWidth="1"/>
    <col min="8733" max="8733" width="4.125" style="5" customWidth="1"/>
    <col min="8734" max="8734" width="7.125" style="5" customWidth="1"/>
    <col min="8735" max="8961" width="9" style="5"/>
    <col min="8962" max="8963" width="3.125" style="5" customWidth="1"/>
    <col min="8964" max="8964" width="14.875" style="5" customWidth="1"/>
    <col min="8965" max="8965" width="4.625" style="5" customWidth="1"/>
    <col min="8966" max="8966" width="6.625" style="5" customWidth="1"/>
    <col min="8967" max="8968" width="4.625" style="5" customWidth="1"/>
    <col min="8969" max="8969" width="6.625" style="5" customWidth="1"/>
    <col min="8970" max="8971" width="4.625" style="5" customWidth="1"/>
    <col min="8972" max="8972" width="6.625" style="5" customWidth="1"/>
    <col min="8973" max="8974" width="4.625" style="5" customWidth="1"/>
    <col min="8975" max="8975" width="6.625" style="5" customWidth="1"/>
    <col min="8976" max="8977" width="4.625" style="5" customWidth="1"/>
    <col min="8978" max="8978" width="6.625" style="5" customWidth="1"/>
    <col min="8979" max="8979" width="4.625" style="5" customWidth="1"/>
    <col min="8980" max="8988" width="0" style="5" hidden="1" customWidth="1"/>
    <col min="8989" max="8989" width="4.125" style="5" customWidth="1"/>
    <col min="8990" max="8990" width="7.125" style="5" customWidth="1"/>
    <col min="8991" max="9217" width="9" style="5"/>
    <col min="9218" max="9219" width="3.125" style="5" customWidth="1"/>
    <col min="9220" max="9220" width="14.875" style="5" customWidth="1"/>
    <col min="9221" max="9221" width="4.625" style="5" customWidth="1"/>
    <col min="9222" max="9222" width="6.625" style="5" customWidth="1"/>
    <col min="9223" max="9224" width="4.625" style="5" customWidth="1"/>
    <col min="9225" max="9225" width="6.625" style="5" customWidth="1"/>
    <col min="9226" max="9227" width="4.625" style="5" customWidth="1"/>
    <col min="9228" max="9228" width="6.625" style="5" customWidth="1"/>
    <col min="9229" max="9230" width="4.625" style="5" customWidth="1"/>
    <col min="9231" max="9231" width="6.625" style="5" customWidth="1"/>
    <col min="9232" max="9233" width="4.625" style="5" customWidth="1"/>
    <col min="9234" max="9234" width="6.625" style="5" customWidth="1"/>
    <col min="9235" max="9235" width="4.625" style="5" customWidth="1"/>
    <col min="9236" max="9244" width="0" style="5" hidden="1" customWidth="1"/>
    <col min="9245" max="9245" width="4.125" style="5" customWidth="1"/>
    <col min="9246" max="9246" width="7.125" style="5" customWidth="1"/>
    <col min="9247" max="9473" width="9" style="5"/>
    <col min="9474" max="9475" width="3.125" style="5" customWidth="1"/>
    <col min="9476" max="9476" width="14.875" style="5" customWidth="1"/>
    <col min="9477" max="9477" width="4.625" style="5" customWidth="1"/>
    <col min="9478" max="9478" width="6.625" style="5" customWidth="1"/>
    <col min="9479" max="9480" width="4.625" style="5" customWidth="1"/>
    <col min="9481" max="9481" width="6.625" style="5" customWidth="1"/>
    <col min="9482" max="9483" width="4.625" style="5" customWidth="1"/>
    <col min="9484" max="9484" width="6.625" style="5" customWidth="1"/>
    <col min="9485" max="9486" width="4.625" style="5" customWidth="1"/>
    <col min="9487" max="9487" width="6.625" style="5" customWidth="1"/>
    <col min="9488" max="9489" width="4.625" style="5" customWidth="1"/>
    <col min="9490" max="9490" width="6.625" style="5" customWidth="1"/>
    <col min="9491" max="9491" width="4.625" style="5" customWidth="1"/>
    <col min="9492" max="9500" width="0" style="5" hidden="1" customWidth="1"/>
    <col min="9501" max="9501" width="4.125" style="5" customWidth="1"/>
    <col min="9502" max="9502" width="7.125" style="5" customWidth="1"/>
    <col min="9503" max="9729" width="9" style="5"/>
    <col min="9730" max="9731" width="3.125" style="5" customWidth="1"/>
    <col min="9732" max="9732" width="14.875" style="5" customWidth="1"/>
    <col min="9733" max="9733" width="4.625" style="5" customWidth="1"/>
    <col min="9734" max="9734" width="6.625" style="5" customWidth="1"/>
    <col min="9735" max="9736" width="4.625" style="5" customWidth="1"/>
    <col min="9737" max="9737" width="6.625" style="5" customWidth="1"/>
    <col min="9738" max="9739" width="4.625" style="5" customWidth="1"/>
    <col min="9740" max="9740" width="6.625" style="5" customWidth="1"/>
    <col min="9741" max="9742" width="4.625" style="5" customWidth="1"/>
    <col min="9743" max="9743" width="6.625" style="5" customWidth="1"/>
    <col min="9744" max="9745" width="4.625" style="5" customWidth="1"/>
    <col min="9746" max="9746" width="6.625" style="5" customWidth="1"/>
    <col min="9747" max="9747" width="4.625" style="5" customWidth="1"/>
    <col min="9748" max="9756" width="0" style="5" hidden="1" customWidth="1"/>
    <col min="9757" max="9757" width="4.125" style="5" customWidth="1"/>
    <col min="9758" max="9758" width="7.125" style="5" customWidth="1"/>
    <col min="9759" max="9985" width="9" style="5"/>
    <col min="9986" max="9987" width="3.125" style="5" customWidth="1"/>
    <col min="9988" max="9988" width="14.875" style="5" customWidth="1"/>
    <col min="9989" max="9989" width="4.625" style="5" customWidth="1"/>
    <col min="9990" max="9990" width="6.625" style="5" customWidth="1"/>
    <col min="9991" max="9992" width="4.625" style="5" customWidth="1"/>
    <col min="9993" max="9993" width="6.625" style="5" customWidth="1"/>
    <col min="9994" max="9995" width="4.625" style="5" customWidth="1"/>
    <col min="9996" max="9996" width="6.625" style="5" customWidth="1"/>
    <col min="9997" max="9998" width="4.625" style="5" customWidth="1"/>
    <col min="9999" max="9999" width="6.625" style="5" customWidth="1"/>
    <col min="10000" max="10001" width="4.625" style="5" customWidth="1"/>
    <col min="10002" max="10002" width="6.625" style="5" customWidth="1"/>
    <col min="10003" max="10003" width="4.625" style="5" customWidth="1"/>
    <col min="10004" max="10012" width="0" style="5" hidden="1" customWidth="1"/>
    <col min="10013" max="10013" width="4.125" style="5" customWidth="1"/>
    <col min="10014" max="10014" width="7.125" style="5" customWidth="1"/>
    <col min="10015" max="10241" width="9" style="5"/>
    <col min="10242" max="10243" width="3.125" style="5" customWidth="1"/>
    <col min="10244" max="10244" width="14.875" style="5" customWidth="1"/>
    <col min="10245" max="10245" width="4.625" style="5" customWidth="1"/>
    <col min="10246" max="10246" width="6.625" style="5" customWidth="1"/>
    <col min="10247" max="10248" width="4.625" style="5" customWidth="1"/>
    <col min="10249" max="10249" width="6.625" style="5" customWidth="1"/>
    <col min="10250" max="10251" width="4.625" style="5" customWidth="1"/>
    <col min="10252" max="10252" width="6.625" style="5" customWidth="1"/>
    <col min="10253" max="10254" width="4.625" style="5" customWidth="1"/>
    <col min="10255" max="10255" width="6.625" style="5" customWidth="1"/>
    <col min="10256" max="10257" width="4.625" style="5" customWidth="1"/>
    <col min="10258" max="10258" width="6.625" style="5" customWidth="1"/>
    <col min="10259" max="10259" width="4.625" style="5" customWidth="1"/>
    <col min="10260" max="10268" width="0" style="5" hidden="1" customWidth="1"/>
    <col min="10269" max="10269" width="4.125" style="5" customWidth="1"/>
    <col min="10270" max="10270" width="7.125" style="5" customWidth="1"/>
    <col min="10271" max="10497" width="9" style="5"/>
    <col min="10498" max="10499" width="3.125" style="5" customWidth="1"/>
    <col min="10500" max="10500" width="14.875" style="5" customWidth="1"/>
    <col min="10501" max="10501" width="4.625" style="5" customWidth="1"/>
    <col min="10502" max="10502" width="6.625" style="5" customWidth="1"/>
    <col min="10503" max="10504" width="4.625" style="5" customWidth="1"/>
    <col min="10505" max="10505" width="6.625" style="5" customWidth="1"/>
    <col min="10506" max="10507" width="4.625" style="5" customWidth="1"/>
    <col min="10508" max="10508" width="6.625" style="5" customWidth="1"/>
    <col min="10509" max="10510" width="4.625" style="5" customWidth="1"/>
    <col min="10511" max="10511" width="6.625" style="5" customWidth="1"/>
    <col min="10512" max="10513" width="4.625" style="5" customWidth="1"/>
    <col min="10514" max="10514" width="6.625" style="5" customWidth="1"/>
    <col min="10515" max="10515" width="4.625" style="5" customWidth="1"/>
    <col min="10516" max="10524" width="0" style="5" hidden="1" customWidth="1"/>
    <col min="10525" max="10525" width="4.125" style="5" customWidth="1"/>
    <col min="10526" max="10526" width="7.125" style="5" customWidth="1"/>
    <col min="10527" max="10753" width="9" style="5"/>
    <col min="10754" max="10755" width="3.125" style="5" customWidth="1"/>
    <col min="10756" max="10756" width="14.875" style="5" customWidth="1"/>
    <col min="10757" max="10757" width="4.625" style="5" customWidth="1"/>
    <col min="10758" max="10758" width="6.625" style="5" customWidth="1"/>
    <col min="10759" max="10760" width="4.625" style="5" customWidth="1"/>
    <col min="10761" max="10761" width="6.625" style="5" customWidth="1"/>
    <col min="10762" max="10763" width="4.625" style="5" customWidth="1"/>
    <col min="10764" max="10764" width="6.625" style="5" customWidth="1"/>
    <col min="10765" max="10766" width="4.625" style="5" customWidth="1"/>
    <col min="10767" max="10767" width="6.625" style="5" customWidth="1"/>
    <col min="10768" max="10769" width="4.625" style="5" customWidth="1"/>
    <col min="10770" max="10770" width="6.625" style="5" customWidth="1"/>
    <col min="10771" max="10771" width="4.625" style="5" customWidth="1"/>
    <col min="10772" max="10780" width="0" style="5" hidden="1" customWidth="1"/>
    <col min="10781" max="10781" width="4.125" style="5" customWidth="1"/>
    <col min="10782" max="10782" width="7.125" style="5" customWidth="1"/>
    <col min="10783" max="11009" width="9" style="5"/>
    <col min="11010" max="11011" width="3.125" style="5" customWidth="1"/>
    <col min="11012" max="11012" width="14.875" style="5" customWidth="1"/>
    <col min="11013" max="11013" width="4.625" style="5" customWidth="1"/>
    <col min="11014" max="11014" width="6.625" style="5" customWidth="1"/>
    <col min="11015" max="11016" width="4.625" style="5" customWidth="1"/>
    <col min="11017" max="11017" width="6.625" style="5" customWidth="1"/>
    <col min="11018" max="11019" width="4.625" style="5" customWidth="1"/>
    <col min="11020" max="11020" width="6.625" style="5" customWidth="1"/>
    <col min="11021" max="11022" width="4.625" style="5" customWidth="1"/>
    <col min="11023" max="11023" width="6.625" style="5" customWidth="1"/>
    <col min="11024" max="11025" width="4.625" style="5" customWidth="1"/>
    <col min="11026" max="11026" width="6.625" style="5" customWidth="1"/>
    <col min="11027" max="11027" width="4.625" style="5" customWidth="1"/>
    <col min="11028" max="11036" width="0" style="5" hidden="1" customWidth="1"/>
    <col min="11037" max="11037" width="4.125" style="5" customWidth="1"/>
    <col min="11038" max="11038" width="7.125" style="5" customWidth="1"/>
    <col min="11039" max="11265" width="9" style="5"/>
    <col min="11266" max="11267" width="3.125" style="5" customWidth="1"/>
    <col min="11268" max="11268" width="14.875" style="5" customWidth="1"/>
    <col min="11269" max="11269" width="4.625" style="5" customWidth="1"/>
    <col min="11270" max="11270" width="6.625" style="5" customWidth="1"/>
    <col min="11271" max="11272" width="4.625" style="5" customWidth="1"/>
    <col min="11273" max="11273" width="6.625" style="5" customWidth="1"/>
    <col min="11274" max="11275" width="4.625" style="5" customWidth="1"/>
    <col min="11276" max="11276" width="6.625" style="5" customWidth="1"/>
    <col min="11277" max="11278" width="4.625" style="5" customWidth="1"/>
    <col min="11279" max="11279" width="6.625" style="5" customWidth="1"/>
    <col min="11280" max="11281" width="4.625" style="5" customWidth="1"/>
    <col min="11282" max="11282" width="6.625" style="5" customWidth="1"/>
    <col min="11283" max="11283" width="4.625" style="5" customWidth="1"/>
    <col min="11284" max="11292" width="0" style="5" hidden="1" customWidth="1"/>
    <col min="11293" max="11293" width="4.125" style="5" customWidth="1"/>
    <col min="11294" max="11294" width="7.125" style="5" customWidth="1"/>
    <col min="11295" max="11521" width="9" style="5"/>
    <col min="11522" max="11523" width="3.125" style="5" customWidth="1"/>
    <col min="11524" max="11524" width="14.875" style="5" customWidth="1"/>
    <col min="11525" max="11525" width="4.625" style="5" customWidth="1"/>
    <col min="11526" max="11526" width="6.625" style="5" customWidth="1"/>
    <col min="11527" max="11528" width="4.625" style="5" customWidth="1"/>
    <col min="11529" max="11529" width="6.625" style="5" customWidth="1"/>
    <col min="11530" max="11531" width="4.625" style="5" customWidth="1"/>
    <col min="11532" max="11532" width="6.625" style="5" customWidth="1"/>
    <col min="11533" max="11534" width="4.625" style="5" customWidth="1"/>
    <col min="11535" max="11535" width="6.625" style="5" customWidth="1"/>
    <col min="11536" max="11537" width="4.625" style="5" customWidth="1"/>
    <col min="11538" max="11538" width="6.625" style="5" customWidth="1"/>
    <col min="11539" max="11539" width="4.625" style="5" customWidth="1"/>
    <col min="11540" max="11548" width="0" style="5" hidden="1" customWidth="1"/>
    <col min="11549" max="11549" width="4.125" style="5" customWidth="1"/>
    <col min="11550" max="11550" width="7.125" style="5" customWidth="1"/>
    <col min="11551" max="11777" width="9" style="5"/>
    <col min="11778" max="11779" width="3.125" style="5" customWidth="1"/>
    <col min="11780" max="11780" width="14.875" style="5" customWidth="1"/>
    <col min="11781" max="11781" width="4.625" style="5" customWidth="1"/>
    <col min="11782" max="11782" width="6.625" style="5" customWidth="1"/>
    <col min="11783" max="11784" width="4.625" style="5" customWidth="1"/>
    <col min="11785" max="11785" width="6.625" style="5" customWidth="1"/>
    <col min="11786" max="11787" width="4.625" style="5" customWidth="1"/>
    <col min="11788" max="11788" width="6.625" style="5" customWidth="1"/>
    <col min="11789" max="11790" width="4.625" style="5" customWidth="1"/>
    <col min="11791" max="11791" width="6.625" style="5" customWidth="1"/>
    <col min="11792" max="11793" width="4.625" style="5" customWidth="1"/>
    <col min="11794" max="11794" width="6.625" style="5" customWidth="1"/>
    <col min="11795" max="11795" width="4.625" style="5" customWidth="1"/>
    <col min="11796" max="11804" width="0" style="5" hidden="1" customWidth="1"/>
    <col min="11805" max="11805" width="4.125" style="5" customWidth="1"/>
    <col min="11806" max="11806" width="7.125" style="5" customWidth="1"/>
    <col min="11807" max="12033" width="9" style="5"/>
    <col min="12034" max="12035" width="3.125" style="5" customWidth="1"/>
    <col min="12036" max="12036" width="14.875" style="5" customWidth="1"/>
    <col min="12037" max="12037" width="4.625" style="5" customWidth="1"/>
    <col min="12038" max="12038" width="6.625" style="5" customWidth="1"/>
    <col min="12039" max="12040" width="4.625" style="5" customWidth="1"/>
    <col min="12041" max="12041" width="6.625" style="5" customWidth="1"/>
    <col min="12042" max="12043" width="4.625" style="5" customWidth="1"/>
    <col min="12044" max="12044" width="6.625" style="5" customWidth="1"/>
    <col min="12045" max="12046" width="4.625" style="5" customWidth="1"/>
    <col min="12047" max="12047" width="6.625" style="5" customWidth="1"/>
    <col min="12048" max="12049" width="4.625" style="5" customWidth="1"/>
    <col min="12050" max="12050" width="6.625" style="5" customWidth="1"/>
    <col min="12051" max="12051" width="4.625" style="5" customWidth="1"/>
    <col min="12052" max="12060" width="0" style="5" hidden="1" customWidth="1"/>
    <col min="12061" max="12061" width="4.125" style="5" customWidth="1"/>
    <col min="12062" max="12062" width="7.125" style="5" customWidth="1"/>
    <col min="12063" max="12289" width="9" style="5"/>
    <col min="12290" max="12291" width="3.125" style="5" customWidth="1"/>
    <col min="12292" max="12292" width="14.875" style="5" customWidth="1"/>
    <col min="12293" max="12293" width="4.625" style="5" customWidth="1"/>
    <col min="12294" max="12294" width="6.625" style="5" customWidth="1"/>
    <col min="12295" max="12296" width="4.625" style="5" customWidth="1"/>
    <col min="12297" max="12297" width="6.625" style="5" customWidth="1"/>
    <col min="12298" max="12299" width="4.625" style="5" customWidth="1"/>
    <col min="12300" max="12300" width="6.625" style="5" customWidth="1"/>
    <col min="12301" max="12302" width="4.625" style="5" customWidth="1"/>
    <col min="12303" max="12303" width="6.625" style="5" customWidth="1"/>
    <col min="12304" max="12305" width="4.625" style="5" customWidth="1"/>
    <col min="12306" max="12306" width="6.625" style="5" customWidth="1"/>
    <col min="12307" max="12307" width="4.625" style="5" customWidth="1"/>
    <col min="12308" max="12316" width="0" style="5" hidden="1" customWidth="1"/>
    <col min="12317" max="12317" width="4.125" style="5" customWidth="1"/>
    <col min="12318" max="12318" width="7.125" style="5" customWidth="1"/>
    <col min="12319" max="12545" width="9" style="5"/>
    <col min="12546" max="12547" width="3.125" style="5" customWidth="1"/>
    <col min="12548" max="12548" width="14.875" style="5" customWidth="1"/>
    <col min="12549" max="12549" width="4.625" style="5" customWidth="1"/>
    <col min="12550" max="12550" width="6.625" style="5" customWidth="1"/>
    <col min="12551" max="12552" width="4.625" style="5" customWidth="1"/>
    <col min="12553" max="12553" width="6.625" style="5" customWidth="1"/>
    <col min="12554" max="12555" width="4.625" style="5" customWidth="1"/>
    <col min="12556" max="12556" width="6.625" style="5" customWidth="1"/>
    <col min="12557" max="12558" width="4.625" style="5" customWidth="1"/>
    <col min="12559" max="12559" width="6.625" style="5" customWidth="1"/>
    <col min="12560" max="12561" width="4.625" style="5" customWidth="1"/>
    <col min="12562" max="12562" width="6.625" style="5" customWidth="1"/>
    <col min="12563" max="12563" width="4.625" style="5" customWidth="1"/>
    <col min="12564" max="12572" width="0" style="5" hidden="1" customWidth="1"/>
    <col min="12573" max="12573" width="4.125" style="5" customWidth="1"/>
    <col min="12574" max="12574" width="7.125" style="5" customWidth="1"/>
    <col min="12575" max="12801" width="9" style="5"/>
    <col min="12802" max="12803" width="3.125" style="5" customWidth="1"/>
    <col min="12804" max="12804" width="14.875" style="5" customWidth="1"/>
    <col min="12805" max="12805" width="4.625" style="5" customWidth="1"/>
    <col min="12806" max="12806" width="6.625" style="5" customWidth="1"/>
    <col min="12807" max="12808" width="4.625" style="5" customWidth="1"/>
    <col min="12809" max="12809" width="6.625" style="5" customWidth="1"/>
    <col min="12810" max="12811" width="4.625" style="5" customWidth="1"/>
    <col min="12812" max="12812" width="6.625" style="5" customWidth="1"/>
    <col min="12813" max="12814" width="4.625" style="5" customWidth="1"/>
    <col min="12815" max="12815" width="6.625" style="5" customWidth="1"/>
    <col min="12816" max="12817" width="4.625" style="5" customWidth="1"/>
    <col min="12818" max="12818" width="6.625" style="5" customWidth="1"/>
    <col min="12819" max="12819" width="4.625" style="5" customWidth="1"/>
    <col min="12820" max="12828" width="0" style="5" hidden="1" customWidth="1"/>
    <col min="12829" max="12829" width="4.125" style="5" customWidth="1"/>
    <col min="12830" max="12830" width="7.125" style="5" customWidth="1"/>
    <col min="12831" max="13057" width="9" style="5"/>
    <col min="13058" max="13059" width="3.125" style="5" customWidth="1"/>
    <col min="13060" max="13060" width="14.875" style="5" customWidth="1"/>
    <col min="13061" max="13061" width="4.625" style="5" customWidth="1"/>
    <col min="13062" max="13062" width="6.625" style="5" customWidth="1"/>
    <col min="13063" max="13064" width="4.625" style="5" customWidth="1"/>
    <col min="13065" max="13065" width="6.625" style="5" customWidth="1"/>
    <col min="13066" max="13067" width="4.625" style="5" customWidth="1"/>
    <col min="13068" max="13068" width="6.625" style="5" customWidth="1"/>
    <col min="13069" max="13070" width="4.625" style="5" customWidth="1"/>
    <col min="13071" max="13071" width="6.625" style="5" customWidth="1"/>
    <col min="13072" max="13073" width="4.625" style="5" customWidth="1"/>
    <col min="13074" max="13074" width="6.625" style="5" customWidth="1"/>
    <col min="13075" max="13075" width="4.625" style="5" customWidth="1"/>
    <col min="13076" max="13084" width="0" style="5" hidden="1" customWidth="1"/>
    <col min="13085" max="13085" width="4.125" style="5" customWidth="1"/>
    <col min="13086" max="13086" width="7.125" style="5" customWidth="1"/>
    <col min="13087" max="13313" width="9" style="5"/>
    <col min="13314" max="13315" width="3.125" style="5" customWidth="1"/>
    <col min="13316" max="13316" width="14.875" style="5" customWidth="1"/>
    <col min="13317" max="13317" width="4.625" style="5" customWidth="1"/>
    <col min="13318" max="13318" width="6.625" style="5" customWidth="1"/>
    <col min="13319" max="13320" width="4.625" style="5" customWidth="1"/>
    <col min="13321" max="13321" width="6.625" style="5" customWidth="1"/>
    <col min="13322" max="13323" width="4.625" style="5" customWidth="1"/>
    <col min="13324" max="13324" width="6.625" style="5" customWidth="1"/>
    <col min="13325" max="13326" width="4.625" style="5" customWidth="1"/>
    <col min="13327" max="13327" width="6.625" style="5" customWidth="1"/>
    <col min="13328" max="13329" width="4.625" style="5" customWidth="1"/>
    <col min="13330" max="13330" width="6.625" style="5" customWidth="1"/>
    <col min="13331" max="13331" width="4.625" style="5" customWidth="1"/>
    <col min="13332" max="13340" width="0" style="5" hidden="1" customWidth="1"/>
    <col min="13341" max="13341" width="4.125" style="5" customWidth="1"/>
    <col min="13342" max="13342" width="7.125" style="5" customWidth="1"/>
    <col min="13343" max="13569" width="9" style="5"/>
    <col min="13570" max="13571" width="3.125" style="5" customWidth="1"/>
    <col min="13572" max="13572" width="14.875" style="5" customWidth="1"/>
    <col min="13573" max="13573" width="4.625" style="5" customWidth="1"/>
    <col min="13574" max="13574" width="6.625" style="5" customWidth="1"/>
    <col min="13575" max="13576" width="4.625" style="5" customWidth="1"/>
    <col min="13577" max="13577" width="6.625" style="5" customWidth="1"/>
    <col min="13578" max="13579" width="4.625" style="5" customWidth="1"/>
    <col min="13580" max="13580" width="6.625" style="5" customWidth="1"/>
    <col min="13581" max="13582" width="4.625" style="5" customWidth="1"/>
    <col min="13583" max="13583" width="6.625" style="5" customWidth="1"/>
    <col min="13584" max="13585" width="4.625" style="5" customWidth="1"/>
    <col min="13586" max="13586" width="6.625" style="5" customWidth="1"/>
    <col min="13587" max="13587" width="4.625" style="5" customWidth="1"/>
    <col min="13588" max="13596" width="0" style="5" hidden="1" customWidth="1"/>
    <col min="13597" max="13597" width="4.125" style="5" customWidth="1"/>
    <col min="13598" max="13598" width="7.125" style="5" customWidth="1"/>
    <col min="13599" max="13825" width="9" style="5"/>
    <col min="13826" max="13827" width="3.125" style="5" customWidth="1"/>
    <col min="13828" max="13828" width="14.875" style="5" customWidth="1"/>
    <col min="13829" max="13829" width="4.625" style="5" customWidth="1"/>
    <col min="13830" max="13830" width="6.625" style="5" customWidth="1"/>
    <col min="13831" max="13832" width="4.625" style="5" customWidth="1"/>
    <col min="13833" max="13833" width="6.625" style="5" customWidth="1"/>
    <col min="13834" max="13835" width="4.625" style="5" customWidth="1"/>
    <col min="13836" max="13836" width="6.625" style="5" customWidth="1"/>
    <col min="13837" max="13838" width="4.625" style="5" customWidth="1"/>
    <col min="13839" max="13839" width="6.625" style="5" customWidth="1"/>
    <col min="13840" max="13841" width="4.625" style="5" customWidth="1"/>
    <col min="13842" max="13842" width="6.625" style="5" customWidth="1"/>
    <col min="13843" max="13843" width="4.625" style="5" customWidth="1"/>
    <col min="13844" max="13852" width="0" style="5" hidden="1" customWidth="1"/>
    <col min="13853" max="13853" width="4.125" style="5" customWidth="1"/>
    <col min="13854" max="13854" width="7.125" style="5" customWidth="1"/>
    <col min="13855" max="14081" width="9" style="5"/>
    <col min="14082" max="14083" width="3.125" style="5" customWidth="1"/>
    <col min="14084" max="14084" width="14.875" style="5" customWidth="1"/>
    <col min="14085" max="14085" width="4.625" style="5" customWidth="1"/>
    <col min="14086" max="14086" width="6.625" style="5" customWidth="1"/>
    <col min="14087" max="14088" width="4.625" style="5" customWidth="1"/>
    <col min="14089" max="14089" width="6.625" style="5" customWidth="1"/>
    <col min="14090" max="14091" width="4.625" style="5" customWidth="1"/>
    <col min="14092" max="14092" width="6.625" style="5" customWidth="1"/>
    <col min="14093" max="14094" width="4.625" style="5" customWidth="1"/>
    <col min="14095" max="14095" width="6.625" style="5" customWidth="1"/>
    <col min="14096" max="14097" width="4.625" style="5" customWidth="1"/>
    <col min="14098" max="14098" width="6.625" style="5" customWidth="1"/>
    <col min="14099" max="14099" width="4.625" style="5" customWidth="1"/>
    <col min="14100" max="14108" width="0" style="5" hidden="1" customWidth="1"/>
    <col min="14109" max="14109" width="4.125" style="5" customWidth="1"/>
    <col min="14110" max="14110" width="7.125" style="5" customWidth="1"/>
    <col min="14111" max="14337" width="9" style="5"/>
    <col min="14338" max="14339" width="3.125" style="5" customWidth="1"/>
    <col min="14340" max="14340" width="14.875" style="5" customWidth="1"/>
    <col min="14341" max="14341" width="4.625" style="5" customWidth="1"/>
    <col min="14342" max="14342" width="6.625" style="5" customWidth="1"/>
    <col min="14343" max="14344" width="4.625" style="5" customWidth="1"/>
    <col min="14345" max="14345" width="6.625" style="5" customWidth="1"/>
    <col min="14346" max="14347" width="4.625" style="5" customWidth="1"/>
    <col min="14348" max="14348" width="6.625" style="5" customWidth="1"/>
    <col min="14349" max="14350" width="4.625" style="5" customWidth="1"/>
    <col min="14351" max="14351" width="6.625" style="5" customWidth="1"/>
    <col min="14352" max="14353" width="4.625" style="5" customWidth="1"/>
    <col min="14354" max="14354" width="6.625" style="5" customWidth="1"/>
    <col min="14355" max="14355" width="4.625" style="5" customWidth="1"/>
    <col min="14356" max="14364" width="0" style="5" hidden="1" customWidth="1"/>
    <col min="14365" max="14365" width="4.125" style="5" customWidth="1"/>
    <col min="14366" max="14366" width="7.125" style="5" customWidth="1"/>
    <col min="14367" max="14593" width="9" style="5"/>
    <col min="14594" max="14595" width="3.125" style="5" customWidth="1"/>
    <col min="14596" max="14596" width="14.875" style="5" customWidth="1"/>
    <col min="14597" max="14597" width="4.625" style="5" customWidth="1"/>
    <col min="14598" max="14598" width="6.625" style="5" customWidth="1"/>
    <col min="14599" max="14600" width="4.625" style="5" customWidth="1"/>
    <col min="14601" max="14601" width="6.625" style="5" customWidth="1"/>
    <col min="14602" max="14603" width="4.625" style="5" customWidth="1"/>
    <col min="14604" max="14604" width="6.625" style="5" customWidth="1"/>
    <col min="14605" max="14606" width="4.625" style="5" customWidth="1"/>
    <col min="14607" max="14607" width="6.625" style="5" customWidth="1"/>
    <col min="14608" max="14609" width="4.625" style="5" customWidth="1"/>
    <col min="14610" max="14610" width="6.625" style="5" customWidth="1"/>
    <col min="14611" max="14611" width="4.625" style="5" customWidth="1"/>
    <col min="14612" max="14620" width="0" style="5" hidden="1" customWidth="1"/>
    <col min="14621" max="14621" width="4.125" style="5" customWidth="1"/>
    <col min="14622" max="14622" width="7.125" style="5" customWidth="1"/>
    <col min="14623" max="14849" width="9" style="5"/>
    <col min="14850" max="14851" width="3.125" style="5" customWidth="1"/>
    <col min="14852" max="14852" width="14.875" style="5" customWidth="1"/>
    <col min="14853" max="14853" width="4.625" style="5" customWidth="1"/>
    <col min="14854" max="14854" width="6.625" style="5" customWidth="1"/>
    <col min="14855" max="14856" width="4.625" style="5" customWidth="1"/>
    <col min="14857" max="14857" width="6.625" style="5" customWidth="1"/>
    <col min="14858" max="14859" width="4.625" style="5" customWidth="1"/>
    <col min="14860" max="14860" width="6.625" style="5" customWidth="1"/>
    <col min="14861" max="14862" width="4.625" style="5" customWidth="1"/>
    <col min="14863" max="14863" width="6.625" style="5" customWidth="1"/>
    <col min="14864" max="14865" width="4.625" style="5" customWidth="1"/>
    <col min="14866" max="14866" width="6.625" style="5" customWidth="1"/>
    <col min="14867" max="14867" width="4.625" style="5" customWidth="1"/>
    <col min="14868" max="14876" width="0" style="5" hidden="1" customWidth="1"/>
    <col min="14877" max="14877" width="4.125" style="5" customWidth="1"/>
    <col min="14878" max="14878" width="7.125" style="5" customWidth="1"/>
    <col min="14879" max="15105" width="9" style="5"/>
    <col min="15106" max="15107" width="3.125" style="5" customWidth="1"/>
    <col min="15108" max="15108" width="14.875" style="5" customWidth="1"/>
    <col min="15109" max="15109" width="4.625" style="5" customWidth="1"/>
    <col min="15110" max="15110" width="6.625" style="5" customWidth="1"/>
    <col min="15111" max="15112" width="4.625" style="5" customWidth="1"/>
    <col min="15113" max="15113" width="6.625" style="5" customWidth="1"/>
    <col min="15114" max="15115" width="4.625" style="5" customWidth="1"/>
    <col min="15116" max="15116" width="6.625" style="5" customWidth="1"/>
    <col min="15117" max="15118" width="4.625" style="5" customWidth="1"/>
    <col min="15119" max="15119" width="6.625" style="5" customWidth="1"/>
    <col min="15120" max="15121" width="4.625" style="5" customWidth="1"/>
    <col min="15122" max="15122" width="6.625" style="5" customWidth="1"/>
    <col min="15123" max="15123" width="4.625" style="5" customWidth="1"/>
    <col min="15124" max="15132" width="0" style="5" hidden="1" customWidth="1"/>
    <col min="15133" max="15133" width="4.125" style="5" customWidth="1"/>
    <col min="15134" max="15134" width="7.125" style="5" customWidth="1"/>
    <col min="15135" max="15361" width="9" style="5"/>
    <col min="15362" max="15363" width="3.125" style="5" customWidth="1"/>
    <col min="15364" max="15364" width="14.875" style="5" customWidth="1"/>
    <col min="15365" max="15365" width="4.625" style="5" customWidth="1"/>
    <col min="15366" max="15366" width="6.625" style="5" customWidth="1"/>
    <col min="15367" max="15368" width="4.625" style="5" customWidth="1"/>
    <col min="15369" max="15369" width="6.625" style="5" customWidth="1"/>
    <col min="15370" max="15371" width="4.625" style="5" customWidth="1"/>
    <col min="15372" max="15372" width="6.625" style="5" customWidth="1"/>
    <col min="15373" max="15374" width="4.625" style="5" customWidth="1"/>
    <col min="15375" max="15375" width="6.625" style="5" customWidth="1"/>
    <col min="15376" max="15377" width="4.625" style="5" customWidth="1"/>
    <col min="15378" max="15378" width="6.625" style="5" customWidth="1"/>
    <col min="15379" max="15379" width="4.625" style="5" customWidth="1"/>
    <col min="15380" max="15388" width="0" style="5" hidden="1" customWidth="1"/>
    <col min="15389" max="15389" width="4.125" style="5" customWidth="1"/>
    <col min="15390" max="15390" width="7.125" style="5" customWidth="1"/>
    <col min="15391" max="15617" width="9" style="5"/>
    <col min="15618" max="15619" width="3.125" style="5" customWidth="1"/>
    <col min="15620" max="15620" width="14.875" style="5" customWidth="1"/>
    <col min="15621" max="15621" width="4.625" style="5" customWidth="1"/>
    <col min="15622" max="15622" width="6.625" style="5" customWidth="1"/>
    <col min="15623" max="15624" width="4.625" style="5" customWidth="1"/>
    <col min="15625" max="15625" width="6.625" style="5" customWidth="1"/>
    <col min="15626" max="15627" width="4.625" style="5" customWidth="1"/>
    <col min="15628" max="15628" width="6.625" style="5" customWidth="1"/>
    <col min="15629" max="15630" width="4.625" style="5" customWidth="1"/>
    <col min="15631" max="15631" width="6.625" style="5" customWidth="1"/>
    <col min="15632" max="15633" width="4.625" style="5" customWidth="1"/>
    <col min="15634" max="15634" width="6.625" style="5" customWidth="1"/>
    <col min="15635" max="15635" width="4.625" style="5" customWidth="1"/>
    <col min="15636" max="15644" width="0" style="5" hidden="1" customWidth="1"/>
    <col min="15645" max="15645" width="4.125" style="5" customWidth="1"/>
    <col min="15646" max="15646" width="7.125" style="5" customWidth="1"/>
    <col min="15647" max="15873" width="9" style="5"/>
    <col min="15874" max="15875" width="3.125" style="5" customWidth="1"/>
    <col min="15876" max="15876" width="14.875" style="5" customWidth="1"/>
    <col min="15877" max="15877" width="4.625" style="5" customWidth="1"/>
    <col min="15878" max="15878" width="6.625" style="5" customWidth="1"/>
    <col min="15879" max="15880" width="4.625" style="5" customWidth="1"/>
    <col min="15881" max="15881" width="6.625" style="5" customWidth="1"/>
    <col min="15882" max="15883" width="4.625" style="5" customWidth="1"/>
    <col min="15884" max="15884" width="6.625" style="5" customWidth="1"/>
    <col min="15885" max="15886" width="4.625" style="5" customWidth="1"/>
    <col min="15887" max="15887" width="6.625" style="5" customWidth="1"/>
    <col min="15888" max="15889" width="4.625" style="5" customWidth="1"/>
    <col min="15890" max="15890" width="6.625" style="5" customWidth="1"/>
    <col min="15891" max="15891" width="4.625" style="5" customWidth="1"/>
    <col min="15892" max="15900" width="0" style="5" hidden="1" customWidth="1"/>
    <col min="15901" max="15901" width="4.125" style="5" customWidth="1"/>
    <col min="15902" max="15902" width="7.125" style="5" customWidth="1"/>
    <col min="15903" max="16129" width="9" style="5"/>
    <col min="16130" max="16131" width="3.125" style="5" customWidth="1"/>
    <col min="16132" max="16132" width="14.875" style="5" customWidth="1"/>
    <col min="16133" max="16133" width="4.625" style="5" customWidth="1"/>
    <col min="16134" max="16134" width="6.625" style="5" customWidth="1"/>
    <col min="16135" max="16136" width="4.625" style="5" customWidth="1"/>
    <col min="16137" max="16137" width="6.625" style="5" customWidth="1"/>
    <col min="16138" max="16139" width="4.625" style="5" customWidth="1"/>
    <col min="16140" max="16140" width="6.625" style="5" customWidth="1"/>
    <col min="16141" max="16142" width="4.625" style="5" customWidth="1"/>
    <col min="16143" max="16143" width="6.625" style="5" customWidth="1"/>
    <col min="16144" max="16145" width="4.625" style="5" customWidth="1"/>
    <col min="16146" max="16146" width="6.625" style="5" customWidth="1"/>
    <col min="16147" max="16147" width="4.625" style="5" customWidth="1"/>
    <col min="16148" max="16156" width="0" style="5" hidden="1" customWidth="1"/>
    <col min="16157" max="16157" width="4.125" style="5" customWidth="1"/>
    <col min="16158" max="16158" width="7.125" style="5" customWidth="1"/>
    <col min="16159" max="16384" width="9" style="5"/>
  </cols>
  <sheetData>
    <row r="5" spans="2:32" s="2" customFormat="1" ht="21.75" thickBot="1">
      <c r="B5" s="1" t="str">
        <f>IF(COUNTA([3]各種登録!$D$3)=0,"",[3]各種登録!$D$3)</f>
        <v>第3回九州アルプス駅伝大会</v>
      </c>
      <c r="J5" s="3" t="s">
        <v>0</v>
      </c>
      <c r="N5" s="4" t="s">
        <v>1</v>
      </c>
    </row>
    <row r="6" spans="2:32" s="6" customFormat="1" ht="15" customHeight="1" thickBot="1">
      <c r="B6" s="91" t="s">
        <v>2</v>
      </c>
      <c r="C6" s="92"/>
      <c r="D6" s="92"/>
      <c r="E6" s="80">
        <v>1</v>
      </c>
      <c r="F6" s="80"/>
      <c r="G6" s="81"/>
      <c r="H6" s="80">
        <v>2</v>
      </c>
      <c r="I6" s="80"/>
      <c r="J6" s="80"/>
      <c r="K6" s="79">
        <v>3</v>
      </c>
      <c r="L6" s="80"/>
      <c r="M6" s="81"/>
      <c r="N6" s="80">
        <v>4</v>
      </c>
      <c r="O6" s="80"/>
      <c r="P6" s="80"/>
      <c r="Q6" s="79">
        <v>5</v>
      </c>
      <c r="R6" s="80"/>
      <c r="S6" s="81"/>
      <c r="T6" s="79">
        <v>6</v>
      </c>
      <c r="U6" s="80"/>
      <c r="V6" s="81"/>
      <c r="W6" s="79">
        <v>7</v>
      </c>
      <c r="X6" s="80"/>
      <c r="Y6" s="81"/>
      <c r="Z6" s="79">
        <v>8</v>
      </c>
      <c r="AA6" s="80"/>
      <c r="AB6" s="80"/>
      <c r="AC6" s="82"/>
      <c r="AD6" s="83"/>
    </row>
    <row r="7" spans="2:32" ht="15" customHeight="1">
      <c r="B7" s="84" t="s">
        <v>3</v>
      </c>
      <c r="C7" s="87" t="s">
        <v>4</v>
      </c>
      <c r="D7" s="88"/>
      <c r="E7" s="89" t="str">
        <f>VLOOKUP(E6,区間データ,3)</f>
        <v>1区</v>
      </c>
      <c r="F7" s="89"/>
      <c r="G7" s="7">
        <f>VLOOKUP(E6,区間データ,2)</f>
        <v>1.5</v>
      </c>
      <c r="H7" s="89" t="str">
        <f>VLOOKUP(H6,区間データ,3)</f>
        <v>2区</v>
      </c>
      <c r="I7" s="89"/>
      <c r="J7" s="8">
        <f>VLOOKUP(H6,区間データ,2)</f>
        <v>1.5</v>
      </c>
      <c r="K7" s="90" t="str">
        <f>VLOOKUP(K6,区間データ,3)</f>
        <v>3区</v>
      </c>
      <c r="L7" s="89"/>
      <c r="M7" s="7">
        <f>VLOOKUP(K6,区間データ,2)</f>
        <v>1.5</v>
      </c>
      <c r="N7" s="89" t="str">
        <f>VLOOKUP(N6,区間データ,3)</f>
        <v>4区</v>
      </c>
      <c r="O7" s="89"/>
      <c r="P7" s="8">
        <f>VLOOKUP(N6,区間データ,2)</f>
        <v>1.5</v>
      </c>
      <c r="Q7" s="90" t="str">
        <f>VLOOKUP(Q6,区間データ,3)</f>
        <v>5区</v>
      </c>
      <c r="R7" s="89"/>
      <c r="S7" s="7">
        <f>VLOOKUP(Q6,区間データ,2)</f>
        <v>1.5</v>
      </c>
      <c r="T7" s="90" t="str">
        <f>VLOOKUP(T6,区間データ,3)</f>
        <v>5区</v>
      </c>
      <c r="U7" s="89"/>
      <c r="V7" s="7">
        <f>VLOOKUP(T6,区間データ,2)</f>
        <v>1.5</v>
      </c>
      <c r="W7" s="90" t="str">
        <f>VLOOKUP(W6,区間データ,3)</f>
        <v>5区</v>
      </c>
      <c r="X7" s="89"/>
      <c r="Y7" s="7">
        <f>VLOOKUP(W6,区間データ,2)</f>
        <v>1.5</v>
      </c>
      <c r="Z7" s="90" t="str">
        <f>VLOOKUP(Z6,区間データ,3)</f>
        <v>5区</v>
      </c>
      <c r="AA7" s="89"/>
      <c r="AB7" s="8">
        <f>VLOOKUP(Z6,区間データ,2)</f>
        <v>1.5</v>
      </c>
      <c r="AC7" s="95" t="s">
        <v>5</v>
      </c>
      <c r="AD7" s="96"/>
    </row>
    <row r="8" spans="2:32" ht="15" customHeight="1">
      <c r="B8" s="85"/>
      <c r="C8" s="101" t="s">
        <v>6</v>
      </c>
      <c r="D8" s="102"/>
      <c r="E8" s="94">
        <f>VLOOKUP(E6,区間データ,6)</f>
        <v>0</v>
      </c>
      <c r="F8" s="94"/>
      <c r="G8" s="9">
        <f>VLOOKUP(E6,区間データ,5)</f>
        <v>0</v>
      </c>
      <c r="H8" s="93">
        <f>VLOOKUP(H6,区間データ,6)</f>
        <v>0</v>
      </c>
      <c r="I8" s="94"/>
      <c r="J8" s="10">
        <f>VLOOKUP(H6,区間データ,5)</f>
        <v>0</v>
      </c>
      <c r="K8" s="93">
        <f>VLOOKUP(K6,区間データ,6)</f>
        <v>0</v>
      </c>
      <c r="L8" s="94"/>
      <c r="M8" s="9">
        <f>VLOOKUP(K6,区間データ,5)</f>
        <v>0</v>
      </c>
      <c r="N8" s="93">
        <f>VLOOKUP(N6,区間データ,6)</f>
        <v>0</v>
      </c>
      <c r="O8" s="94"/>
      <c r="P8" s="10">
        <f>VLOOKUP(N6,区間データ,5)</f>
        <v>0</v>
      </c>
      <c r="Q8" s="93">
        <f>VLOOKUP(Q6,区間データ,6)</f>
        <v>0</v>
      </c>
      <c r="R8" s="94"/>
      <c r="S8" s="9">
        <f>VLOOKUP(Q6,区間データ,5)</f>
        <v>0</v>
      </c>
      <c r="T8" s="93">
        <f>VLOOKUP(T6,区間データ,6)</f>
        <v>0</v>
      </c>
      <c r="U8" s="94"/>
      <c r="V8" s="7">
        <f>VLOOKUP(T6,区間データ,5)</f>
        <v>0</v>
      </c>
      <c r="W8" s="11"/>
      <c r="X8" s="12"/>
      <c r="Y8" s="7"/>
      <c r="Z8" s="11"/>
      <c r="AA8" s="12"/>
      <c r="AB8" s="8"/>
      <c r="AC8" s="95" t="s">
        <v>7</v>
      </c>
      <c r="AD8" s="96"/>
    </row>
    <row r="9" spans="2:32" ht="15" customHeight="1" thickBot="1">
      <c r="B9" s="86"/>
      <c r="C9" s="97" t="s">
        <v>8</v>
      </c>
      <c r="D9" s="98"/>
      <c r="E9" s="13" t="str">
        <f>TEXT(VLOOKUP(E6,区間データ,4),"'00")</f>
        <v>'00</v>
      </c>
      <c r="F9" s="99" t="str">
        <f>TEXT(VLOOKUP(E6,区間データ,7)*100+VLOOKUP(E6,区間データ,8),"00分00秒")</f>
        <v>00分00秒</v>
      </c>
      <c r="G9" s="100"/>
      <c r="H9" s="13" t="str">
        <f>TEXT(VLOOKUP(H6,区間データ,4),"'00")</f>
        <v>'00</v>
      </c>
      <c r="I9" s="99" t="str">
        <f>TEXT(VLOOKUP(H6,区間データ,7)*100+VLOOKUP(H6,区間データ,8),"00分00秒")</f>
        <v>00分00秒</v>
      </c>
      <c r="J9" s="100"/>
      <c r="K9" s="14" t="str">
        <f>TEXT(VLOOKUP(K6,区間データ,4),"'00")</f>
        <v>'00</v>
      </c>
      <c r="L9" s="99" t="str">
        <f>TEXT(VLOOKUP(K6,区間データ,7)*100+VLOOKUP(K6,区間データ,8),"00分00秒")</f>
        <v>00分00秒</v>
      </c>
      <c r="M9" s="100"/>
      <c r="N9" s="13" t="str">
        <f>TEXT(VLOOKUP(N6,区間データ,4),"'00")</f>
        <v>'00</v>
      </c>
      <c r="O9" s="99" t="str">
        <f>TEXT(VLOOKUP(N6,区間データ,7)*100+VLOOKUP(N6,区間データ,8),"00分00秒")</f>
        <v>00分00秒</v>
      </c>
      <c r="P9" s="100"/>
      <c r="Q9" s="14" t="str">
        <f>TEXT(VLOOKUP(Q6,区間データ,4),"'00")</f>
        <v>'00</v>
      </c>
      <c r="R9" s="99" t="str">
        <f>TEXT(VLOOKUP(Q6,区間データ,7)*100+VLOOKUP(Q6,区間データ,8),"00分00秒")</f>
        <v>00分00秒</v>
      </c>
      <c r="S9" s="100"/>
      <c r="T9" s="14" t="str">
        <f>TEXT(VLOOKUP(T6,区間データ,4),"'00")</f>
        <v>'00</v>
      </c>
      <c r="U9" s="99" t="str">
        <f>TEXT(VLOOKUP(T6,区間データ,7)*100+VLOOKUP(T6,区間データ,8),"00分00秒")</f>
        <v>00分00秒</v>
      </c>
      <c r="V9" s="100"/>
      <c r="W9" s="14"/>
      <c r="X9" s="13"/>
      <c r="Y9" s="15"/>
      <c r="Z9" s="14"/>
      <c r="AA9" s="13"/>
      <c r="AB9" s="16"/>
      <c r="AC9" s="109" t="s">
        <v>9</v>
      </c>
      <c r="AD9" s="110"/>
    </row>
    <row r="10" spans="2:32" ht="15" customHeight="1">
      <c r="B10" s="111">
        <v>1</v>
      </c>
      <c r="C10" s="113">
        <f>VLOOKUP(B10,区間5,2)</f>
        <v>11</v>
      </c>
      <c r="D10" s="17" t="str">
        <f>IF(COUNT(C10)=0,"",VLOOKUP(C10,出場校,2))</f>
        <v>滝尾陸上クラブＡ</v>
      </c>
      <c r="E10" s="104" t="str">
        <f>IF(COUNT($C10)=0,"",VLOOKUP($C10,選手名,VLOOKUP($C10,オーダー,E$6+1)+1))</f>
        <v>小川　陽叶</v>
      </c>
      <c r="F10" s="104"/>
      <c r="G10" s="18">
        <f>IF(COUNT($C10)=0,"",VLOOKUP($C10,選手学年,VLOOKUP($C10,オーダー,E$6+1)+1))</f>
        <v>5</v>
      </c>
      <c r="H10" s="103" t="str">
        <f>IF(COUNT($C10)=0,"",VLOOKUP($C10,選手名,VLOOKUP($C10,オーダー,H$6+1)+1))</f>
        <v>河野　樹葵</v>
      </c>
      <c r="I10" s="104"/>
      <c r="J10" s="18">
        <f>IF(COUNT($C10)=0,"",VLOOKUP($C10,選手学年,VLOOKUP($C10,オーダー,H$6+1)+1))</f>
        <v>5</v>
      </c>
      <c r="K10" s="103" t="str">
        <f>IF(COUNT($C10)=0,"",VLOOKUP($C10,選手名,VLOOKUP($C10,オーダー,K$6+1)+1))</f>
        <v>阿部　友香</v>
      </c>
      <c r="L10" s="104"/>
      <c r="M10" s="18">
        <f>IF(COUNT($C10)=0,"",VLOOKUP($C10,選手学年,VLOOKUP($C10,オーダー,K$6+1)+1))</f>
        <v>6</v>
      </c>
      <c r="N10" s="103" t="str">
        <f>IF(COUNT($C10)=0,"",VLOOKUP($C10,選手名,VLOOKUP($C10,オーダー,N$6+1)+1))</f>
        <v>佐世　新</v>
      </c>
      <c r="O10" s="104"/>
      <c r="P10" s="18">
        <f>IF(COUNT($C10)=0,"",VLOOKUP($C10,選手学年,VLOOKUP($C10,オーダー,N$6+1)+1))</f>
        <v>6</v>
      </c>
      <c r="Q10" s="103" t="str">
        <f>IF(COUNT($C10)=0,"",VLOOKUP($C10,選手名,VLOOKUP($C10,オーダー,Q$6+1)+1))</f>
        <v>鷹野　晴</v>
      </c>
      <c r="R10" s="104"/>
      <c r="S10" s="18">
        <f>IF(COUNT($C10)=0,"",VLOOKUP($C10,選手学年,VLOOKUP($C10,オーダー,Q$6+1)+1))</f>
        <v>5</v>
      </c>
      <c r="T10" s="103" t="str">
        <f>IF(COUNT($C10)=0,"",VLOOKUP($C10,選手名,VLOOKUP($C10,オーダー,T$6+1)+1))</f>
        <v>荒金　裕斗</v>
      </c>
      <c r="U10" s="104"/>
      <c r="V10" s="19">
        <f>IF(COUNT($C10)=0,"",VLOOKUP($C10,選手学年,VLOOKUP($C10,オーダー,T$6+1)+1))</f>
        <v>6</v>
      </c>
      <c r="W10" s="103">
        <f>IF(COUNT($C10)=0,"",VLOOKUP($C10,選手名,VLOOKUP($C10,オーダー,W$6+1)+1))</f>
        <v>11</v>
      </c>
      <c r="X10" s="104"/>
      <c r="Y10" s="18">
        <f>IF(COUNT($C10)=0,"",VLOOKUP($C10,選手学年,VLOOKUP($C10,オーダー,W$6+1)+1))</f>
        <v>11</v>
      </c>
      <c r="Z10" s="103">
        <f>IF(COUNT($C10)=0,"",VLOOKUP($C10,選手名,VLOOKUP($C10,オーダー,Z$6+1)+1))</f>
        <v>11</v>
      </c>
      <c r="AA10" s="104"/>
      <c r="AB10" s="18">
        <f>IF(COUNT($C10)=0,"",VLOOKUP($C10,選手学年,VLOOKUP($C10,オーダー,Z$6+1)+1))</f>
        <v>11</v>
      </c>
      <c r="AC10" s="105" t="str">
        <f>TEXT(VLOOKUP(C10,出場校,6)*10000+VLOOKUP(C10,出場校,7)*100+VLOOKUP(C10,出場校,8),"00'00")</f>
        <v>00'00</v>
      </c>
      <c r="AD10" s="106"/>
    </row>
    <row r="11" spans="2:32" ht="15" customHeight="1">
      <c r="B11" s="112"/>
      <c r="C11" s="114"/>
      <c r="D11" s="20" t="str">
        <f>IF(COUNT(C10)=0,"",TEXT(VLOOKUP(C10,出場校,3),"(@)"))</f>
        <v>(大分市)</v>
      </c>
      <c r="E11" s="21"/>
      <c r="F11" s="107"/>
      <c r="G11" s="107"/>
      <c r="H11" s="22" t="str">
        <f>TEXT(VLOOKUP($C10,順位変動,H$6*2),"(#)")</f>
        <v>(1)</v>
      </c>
      <c r="I11" s="107" t="str">
        <f>IF(VLOOKUP(VLOOKUP($C10,順位変動,H$6*2),区間2,4)&lt;10000,TEXT(VLOOKUP(VLOOKUP($C10,順位変動,H$6*2),区間2,4),"00'00"),TEXT(VLOOKUP(VLOOKUP($C10,順位変動,H$6*2),区間2,4),"#°00'00"))</f>
        <v>10'54</v>
      </c>
      <c r="J11" s="107"/>
      <c r="K11" s="22" t="str">
        <f>TEXT(VLOOKUP($C10,順位変動,K$6*2),"(#)")</f>
        <v>(1)</v>
      </c>
      <c r="L11" s="107" t="str">
        <f>IF(VLOOKUP(VLOOKUP($C10,順位変動,K$6*2),区間3,4)&lt;10000,TEXT(VLOOKUP(VLOOKUP($C10,順位変動,K$6*2),区間3,4),"00'00"),TEXT(VLOOKUP(VLOOKUP($C10,順位変動,K$6*2),区間3,4),"#°00'00"))</f>
        <v>16'35</v>
      </c>
      <c r="M11" s="107"/>
      <c r="N11" s="22" t="str">
        <f>TEXT(VLOOKUP($C10,順位変動,N$6*2),"(#)")</f>
        <v>(1)</v>
      </c>
      <c r="O11" s="107" t="str">
        <f>IF(VLOOKUP(VLOOKUP($C10,順位変動,N$6*2),区間4,4)&lt;10000,TEXT(VLOOKUP(VLOOKUP($C10,順位変動,N$6*2),区間4,4),"00'00"),TEXT(VLOOKUP(VLOOKUP($C10,順位変動,N$6*2),区間4,4),"#°00'00"))</f>
        <v>22'12</v>
      </c>
      <c r="P11" s="107"/>
      <c r="Q11" s="22" t="str">
        <f>TEXT(VLOOKUP($C10,順位変動,Q$6*2),"(#)")</f>
        <v>(1)</v>
      </c>
      <c r="R11" s="107" t="str">
        <f>IF(VLOOKUP(VLOOKUP($C10,順位変動,Q$6*2),区間5,4)&lt;10000,TEXT(VLOOKUP(VLOOKUP($C10,順位変動,Q$6*2),区間5,4),"00'00"),TEXT(VLOOKUP(VLOOKUP($C10,順位変動,Q$6*2),区間5,4),"#°00'00"))</f>
        <v>27'45</v>
      </c>
      <c r="S11" s="107"/>
      <c r="T11" s="22" t="e">
        <f>TEXT(VLOOKUP($C10,順位変動,T$6*2),"(#)")</f>
        <v>#REF!</v>
      </c>
      <c r="U11" s="107" t="e">
        <f>IF(VLOOKUP(VLOOKUP($C10,順位変動,T$6*2),区間6,4)&lt;10000,TEXT(VLOOKUP(VLOOKUP($C10,順位変動,T$6*2),区間6,4),"00'00"),TEXT(VLOOKUP(VLOOKUP($C10,順位変動,T$6*2),区間6,4),"#°00'00"))</f>
        <v>#REF!</v>
      </c>
      <c r="V11" s="108"/>
      <c r="W11" s="22" t="e">
        <f>TEXT(VLOOKUP($C10,順位変動,W$6*2),"(#)")</f>
        <v>#REF!</v>
      </c>
      <c r="X11" s="107" t="e">
        <f>IF(VLOOKUP(VLOOKUP($C10,順位変動,W$6*2),区間7,4)&lt;10000,TEXT(VLOOKUP(VLOOKUP($C10,順位変動,W$6*2),区間7,4),"00'00"),TEXT(VLOOKUP(VLOOKUP($C10,順位変動,W$6*2),区間7,4),"#°00'00"))</f>
        <v>#REF!</v>
      </c>
      <c r="Y11" s="107"/>
      <c r="Z11" s="22" t="e">
        <f>TEXT(VLOOKUP($C10,順位変動,Z$6*2),"(#)")</f>
        <v>#REF!</v>
      </c>
      <c r="AA11" s="107" t="e">
        <f>IF(VLOOKUP(VLOOKUP($C10,順位変動,Z$6*2),区間8,4)&lt;10000,TEXT(VLOOKUP(VLOOKUP($C10,順位変動,Z$6*2),区間8,4),"00'00"),TEXT(VLOOKUP(VLOOKUP($C10,順位変動,Z$6*2),区間8,4),"#°00'00"))</f>
        <v>#REF!</v>
      </c>
      <c r="AB11" s="107"/>
      <c r="AC11" s="121" t="str">
        <f>R11</f>
        <v>27'45</v>
      </c>
      <c r="AD11" s="122"/>
    </row>
    <row r="12" spans="2:32" ht="15" customHeight="1">
      <c r="B12" s="112"/>
      <c r="C12" s="115"/>
      <c r="D12" s="23" t="str">
        <f>IF(COUNT(C10)=0,"",TEXT(VLOOKUP(B10,区間5,4),"00分00秒"))</f>
        <v>27分45秒</v>
      </c>
      <c r="E12" s="21" t="str">
        <f>TEXT(VLOOKUP($C10,順位変動,E$6*2),"(#)")</f>
        <v>(4)</v>
      </c>
      <c r="F12" s="107" t="str">
        <f>IF(VLOOKUP(VLOOKUP($C10,順位変動,E$6*2),区間1,4)&lt;10000,TEXT(VLOOKUP(VLOOKUP($C10,順位変動,E$6*2),区間1,4),"00'00"),TEXT(VLOOKUP(VLOOKUP($C10,順位変動,E$6*2),区間1,4),"#°00'00"))</f>
        <v>05'28</v>
      </c>
      <c r="G12" s="107"/>
      <c r="H12" s="22" t="str">
        <f>TEXT(VLOOKUP($C10,区間記録2,2),"(#)")</f>
        <v>(1)</v>
      </c>
      <c r="I12" s="107" t="str">
        <f>TEXT(VLOOKUP($C10,区間記録2,4),"00'00")</f>
        <v>05'26</v>
      </c>
      <c r="J12" s="107"/>
      <c r="K12" s="22" t="str">
        <f>TEXT(VLOOKUP($C10,区間記録3,2),"(#)")</f>
        <v>(4)</v>
      </c>
      <c r="L12" s="107" t="str">
        <f>TEXT(VLOOKUP($C10,区間記録3,4),"00'00")</f>
        <v>05'41</v>
      </c>
      <c r="M12" s="107"/>
      <c r="N12" s="22" t="str">
        <f>TEXT(VLOOKUP($C10,区間記録4,2),"(#)")</f>
        <v>(1)</v>
      </c>
      <c r="O12" s="107" t="str">
        <f>TEXT(VLOOKUP($C10,区間記録4,4),"00'00")</f>
        <v>05'37</v>
      </c>
      <c r="P12" s="107"/>
      <c r="Q12" s="22" t="str">
        <f>TEXT(VLOOKUP($C10,区間記録5,2),"(#)")</f>
        <v>(2)</v>
      </c>
      <c r="R12" s="107" t="str">
        <f>TEXT(VLOOKUP($C10,区間記録5,4),"00'00")</f>
        <v>05'33</v>
      </c>
      <c r="S12" s="107"/>
      <c r="T12" s="22" t="str">
        <f>TEXT(VLOOKUP($C10,区間記録6,2),"(#)")</f>
        <v/>
      </c>
      <c r="U12" s="107" t="str">
        <f>TEXT(VLOOKUP($C10,区間記録6,4),"00'00")</f>
        <v/>
      </c>
      <c r="V12" s="108"/>
      <c r="W12" s="22" t="str">
        <f>TEXT(VLOOKUP($C10,区間記録7,2),"(#)")</f>
        <v/>
      </c>
      <c r="X12" s="107" t="str">
        <f>TEXT(VLOOKUP($C10,区間記録7,4),"00'00")</f>
        <v/>
      </c>
      <c r="Y12" s="107"/>
      <c r="Z12" s="22" t="str">
        <f>TEXT(VLOOKUP($C10,区間記録8,2),"(#)")</f>
        <v/>
      </c>
      <c r="AA12" s="107" t="str">
        <f>TEXT(VLOOKUP($C10,区間記録8,4),"00'00")</f>
        <v/>
      </c>
      <c r="AB12" s="107"/>
      <c r="AC12" s="24" t="str">
        <f>TEXT(VLOOKUP(C10,躍進,6),"(#)")</f>
        <v/>
      </c>
      <c r="AD12" s="25" t="str">
        <f>IF(VLOOKUP(C10,躍進,4)="","",IF(VLOOKUP(C10,躍進,4)&lt;0,TEXT(INT(ABS(VLOOKUP(C10,躍進,4))/60)*100+MOD(ABS(VLOOKUP(C10,躍進,4)),60),"-00'00"),TEXT(INT(VLOOKUP(C10,躍進,4)/60)*100+MOD(VLOOKUP(C10,躍進,4),60),"+00'00")))</f>
        <v/>
      </c>
      <c r="AF12" s="26"/>
    </row>
    <row r="13" spans="2:32" ht="15" customHeight="1">
      <c r="B13" s="112">
        <v>2</v>
      </c>
      <c r="C13" s="120">
        <f>VLOOKUP(B13,区間5,2)</f>
        <v>17</v>
      </c>
      <c r="D13" s="27" t="str">
        <f>IF(COUNT(C13)=0,"",VLOOKUP(C13,出場校,2))</f>
        <v>三重町陸上クラブ男子Ａ</v>
      </c>
      <c r="E13" s="117" t="str">
        <f>IF(COUNT($C13)=0,"",VLOOKUP($C13,選手名,VLOOKUP($C13,オーダー,E$6+1)+1))</f>
        <v>森　真聡</v>
      </c>
      <c r="F13" s="117"/>
      <c r="G13" s="28">
        <f>IF(COUNT($C13)=0,"",VLOOKUP($C13,選手学年,VLOOKUP($C13,オーダー,E$6+1)+1))</f>
        <v>6</v>
      </c>
      <c r="H13" s="116" t="str">
        <f>IF(COUNT($C13)=0,"",VLOOKUP($C13,選手名,VLOOKUP($C13,オーダー,H$6+1)+1))</f>
        <v>渡邉　飛彰</v>
      </c>
      <c r="I13" s="117"/>
      <c r="J13" s="28">
        <f>IF(COUNT($C13)=0,"",VLOOKUP($C13,選手学年,VLOOKUP($C13,オーダー,H$6+1)+1))</f>
        <v>5</v>
      </c>
      <c r="K13" s="116" t="str">
        <f>IF(COUNT($C13)=0,"",VLOOKUP($C13,選手名,VLOOKUP($C13,オーダー,K$6+1)+1))</f>
        <v>藍澤　朋来</v>
      </c>
      <c r="L13" s="117"/>
      <c r="M13" s="28">
        <f>IF(COUNT($C13)=0,"",VLOOKUP($C13,選手学年,VLOOKUP($C13,オーダー,K$6+1)+1))</f>
        <v>5</v>
      </c>
      <c r="N13" s="116" t="str">
        <f>IF(COUNT($C13)=0,"",VLOOKUP($C13,選手名,VLOOKUP($C13,オーダー,N$6+1)+1))</f>
        <v>玉田　優乃介</v>
      </c>
      <c r="O13" s="117"/>
      <c r="P13" s="28">
        <f>IF(COUNT($C13)=0,"",VLOOKUP($C13,選手学年,VLOOKUP($C13,オーダー,N$6+1)+1))</f>
        <v>5</v>
      </c>
      <c r="Q13" s="116" t="str">
        <f>IF(COUNT($C13)=0,"",VLOOKUP($C13,選手名,VLOOKUP($C13,オーダー,Q$6+1)+1))</f>
        <v>首藤　充希</v>
      </c>
      <c r="R13" s="117"/>
      <c r="S13" s="28">
        <f>IF(COUNT($C13)=0,"",VLOOKUP($C13,選手学年,VLOOKUP($C13,オーダー,Q$6+1)+1))</f>
        <v>6</v>
      </c>
      <c r="T13" s="116" t="str">
        <f>IF(COUNT($C13)=0,"",VLOOKUP($C13,選手名,VLOOKUP($C13,オーダー,T$6+1)+1))</f>
        <v>田口　直樹</v>
      </c>
      <c r="U13" s="117"/>
      <c r="V13" s="29">
        <f>IF(COUNT($C13)=0,"",VLOOKUP($C13,選手学年,VLOOKUP($C13,オーダー,T$6+1)+1))</f>
        <v>6</v>
      </c>
      <c r="W13" s="116" t="str">
        <f>IF(COUNT($C13)=0,"",VLOOKUP($C13,選手名,VLOOKUP($C13,オーダー,W$6+1)+1))</f>
        <v>三浦　孝文</v>
      </c>
      <c r="X13" s="117"/>
      <c r="Y13" s="28">
        <f>IF(COUNT($C13)=0,"",VLOOKUP($C13,選手学年,VLOOKUP($C13,オーダー,W$6+1)+1))</f>
        <v>6</v>
      </c>
      <c r="Z13" s="116" t="str">
        <f>IF(COUNT($C13)=0,"",VLOOKUP($C13,選手名,VLOOKUP($C13,オーダー,Z$6+1)+1))</f>
        <v>三浦　佑</v>
      </c>
      <c r="AA13" s="117"/>
      <c r="AB13" s="28">
        <f>IF(COUNT($C13)=0,"",VLOOKUP($C13,選手学年,VLOOKUP($C13,オーダー,Z$6+1)+1))</f>
        <v>5</v>
      </c>
      <c r="AC13" s="118" t="str">
        <f>TEXT(VLOOKUP(C13,出場校,6)*10000+VLOOKUP(C13,出場校,7)*100+VLOOKUP(C13,出場校,8),"00'00")</f>
        <v>00'00</v>
      </c>
      <c r="AD13" s="119"/>
    </row>
    <row r="14" spans="2:32" ht="15" customHeight="1">
      <c r="B14" s="112"/>
      <c r="C14" s="114"/>
      <c r="D14" s="20" t="str">
        <f>IF(COUNT(C13)=0,"",TEXT(VLOOKUP(C13,出場校,3),"(@)"))</f>
        <v>(豊後大野市)</v>
      </c>
      <c r="E14" s="21"/>
      <c r="F14" s="107"/>
      <c r="G14" s="107"/>
      <c r="H14" s="22" t="str">
        <f>TEXT(VLOOKUP($C13,順位変動,H$6*2),"(#)")</f>
        <v>(2)</v>
      </c>
      <c r="I14" s="107" t="str">
        <f>IF(VLOOKUP(VLOOKUP($C13,順位変動,H$6*2),区間2,4)&lt;10000,TEXT(VLOOKUP(VLOOKUP($C13,順位変動,H$6*2),区間2,4),"00'00"),TEXT(VLOOKUP(VLOOKUP($C13,順位変動,H$6*2),区間2,4),"#°00'00"))</f>
        <v>11'08</v>
      </c>
      <c r="J14" s="107"/>
      <c r="K14" s="22" t="str">
        <f>TEXT(VLOOKUP($C13,順位変動,K$6*2),"(#)")</f>
        <v>(3)</v>
      </c>
      <c r="L14" s="107" t="str">
        <f>IF(VLOOKUP(VLOOKUP($C13,順位変動,K$6*2),区間3,4)&lt;10000,TEXT(VLOOKUP(VLOOKUP($C13,順位変動,K$6*2),区間3,4),"00'00"),TEXT(VLOOKUP(VLOOKUP($C13,順位変動,K$6*2),区間3,4),"#°00'00"))</f>
        <v>16'46</v>
      </c>
      <c r="M14" s="107"/>
      <c r="N14" s="22" t="str">
        <f>TEXT(VLOOKUP($C13,順位変動,N$6*2),"(#)")</f>
        <v>(4)</v>
      </c>
      <c r="O14" s="107" t="str">
        <f>IF(VLOOKUP(VLOOKUP($C13,順位変動,N$6*2),区間4,4)&lt;10000,TEXT(VLOOKUP(VLOOKUP($C13,順位変動,N$6*2),区間4,4),"00'00"),TEXT(VLOOKUP(VLOOKUP($C13,順位変動,N$6*2),区間4,4),"#°00'00"))</f>
        <v>22'49</v>
      </c>
      <c r="P14" s="107"/>
      <c r="Q14" s="22" t="str">
        <f>TEXT(VLOOKUP($C13,順位変動,Q$6*2),"(#)")</f>
        <v>(2)</v>
      </c>
      <c r="R14" s="107" t="str">
        <f>IF(VLOOKUP(VLOOKUP($C13,順位変動,Q$6*2),区間5,4)&lt;10000,TEXT(VLOOKUP(VLOOKUP($C13,順位変動,Q$6*2),区間5,4),"00'00"),TEXT(VLOOKUP(VLOOKUP($C13,順位変動,Q$6*2),区間5,4),"#°00'00"))</f>
        <v>28'09</v>
      </c>
      <c r="S14" s="107"/>
      <c r="T14" s="22" t="e">
        <f>TEXT(VLOOKUP($C13,順位変動,T$6*2),"(#)")</f>
        <v>#REF!</v>
      </c>
      <c r="U14" s="107" t="e">
        <f>IF(VLOOKUP(VLOOKUP($C13,順位変動,T$6*2),区間6,4)&lt;10000,TEXT(VLOOKUP(VLOOKUP($C13,順位変動,T$6*2),区間6,4),"00'00"),TEXT(VLOOKUP(VLOOKUP($C13,順位変動,T$6*2),区間6,4),"#°00'00"))</f>
        <v>#REF!</v>
      </c>
      <c r="V14" s="108"/>
      <c r="W14" s="22" t="e">
        <f>TEXT(VLOOKUP($C13,順位変動,W$6*2),"(#)")</f>
        <v>#REF!</v>
      </c>
      <c r="X14" s="107" t="e">
        <f>IF(VLOOKUP(VLOOKUP($C13,順位変動,W$6*2),区間7,4)&lt;10000,TEXT(VLOOKUP(VLOOKUP($C13,順位変動,W$6*2),区間7,4),"00'00"),TEXT(VLOOKUP(VLOOKUP($C13,順位変動,W$6*2),区間7,4),"#°00'00"))</f>
        <v>#REF!</v>
      </c>
      <c r="Y14" s="107"/>
      <c r="Z14" s="22" t="e">
        <f>TEXT(VLOOKUP($C13,順位変動,Z$6*2),"(#)")</f>
        <v>#REF!</v>
      </c>
      <c r="AA14" s="107" t="e">
        <f>IF(VLOOKUP(VLOOKUP($C13,順位変動,Z$6*2),区間8,4)&lt;10000,TEXT(VLOOKUP(VLOOKUP($C13,順位変動,Z$6*2),区間8,4),"00'00"),TEXT(VLOOKUP(VLOOKUP($C13,順位変動,Z$6*2),区間8,4),"#°00'00"))</f>
        <v>#REF!</v>
      </c>
      <c r="AB14" s="107"/>
      <c r="AC14" s="121" t="str">
        <f>R14</f>
        <v>28'09</v>
      </c>
      <c r="AD14" s="122"/>
    </row>
    <row r="15" spans="2:32" ht="15" customHeight="1">
      <c r="B15" s="112"/>
      <c r="C15" s="115"/>
      <c r="D15" s="23" t="str">
        <f>IF(COUNT(C13)=0,"",TEXT(VLOOKUP(B13,区間5,4),"00分00秒"))</f>
        <v>28分09秒</v>
      </c>
      <c r="E15" s="30" t="str">
        <f>TEXT(VLOOKUP($C13,順位変動,E$6*2),"(#)")</f>
        <v>(3)</v>
      </c>
      <c r="F15" s="123" t="str">
        <f>IF(VLOOKUP(VLOOKUP($C13,順位変動,E$6*2),区間1,4)&lt;10000,TEXT(VLOOKUP(VLOOKUP($C13,順位変動,E$6*2),区間1,4),"00'00"),TEXT(VLOOKUP(VLOOKUP($C13,順位変動,E$6*2),区間1,4),"#°00'00"))</f>
        <v>05'25</v>
      </c>
      <c r="G15" s="123"/>
      <c r="H15" s="31" t="str">
        <f>TEXT(VLOOKUP($C13,区間記録2,2),"(#)")</f>
        <v>(4)</v>
      </c>
      <c r="I15" s="123" t="str">
        <f>TEXT(VLOOKUP($C13,区間記録2,4),"00'00")</f>
        <v>05'43</v>
      </c>
      <c r="J15" s="123"/>
      <c r="K15" s="31" t="str">
        <f>TEXT(VLOOKUP($C13,区間記録3,2),"(#)")</f>
        <v>(2)</v>
      </c>
      <c r="L15" s="123" t="str">
        <f>TEXT(VLOOKUP($C13,区間記録3,4),"00'00")</f>
        <v>05'38</v>
      </c>
      <c r="M15" s="123"/>
      <c r="N15" s="31" t="str">
        <f>TEXT(VLOOKUP($C13,区間記録4,2),"(#)")</f>
        <v>(4)</v>
      </c>
      <c r="O15" s="123" t="str">
        <f>TEXT(VLOOKUP($C13,区間記録4,4),"00'00")</f>
        <v>06'03</v>
      </c>
      <c r="P15" s="123"/>
      <c r="Q15" s="31" t="str">
        <f>TEXT(VLOOKUP($C13,区間記録5,2),"(#)")</f>
        <v>(1)</v>
      </c>
      <c r="R15" s="123" t="str">
        <f>TEXT(VLOOKUP($C13,区間記録5,4),"00'00")</f>
        <v>05'20</v>
      </c>
      <c r="S15" s="123"/>
      <c r="T15" s="31" t="str">
        <f>TEXT(VLOOKUP($C13,区間記録6,2),"(#)")</f>
        <v/>
      </c>
      <c r="U15" s="123" t="str">
        <f>TEXT(VLOOKUP($C13,区間記録6,4),"00'00")</f>
        <v/>
      </c>
      <c r="V15" s="124"/>
      <c r="W15" s="31" t="str">
        <f>TEXT(VLOOKUP($C13,区間記録7,2),"(#)")</f>
        <v/>
      </c>
      <c r="X15" s="123" t="str">
        <f>TEXT(VLOOKUP($C13,区間記録7,4),"00'00")</f>
        <v/>
      </c>
      <c r="Y15" s="123"/>
      <c r="Z15" s="31" t="str">
        <f>TEXT(VLOOKUP($C13,区間記録8,2),"(#)")</f>
        <v/>
      </c>
      <c r="AA15" s="123" t="str">
        <f>TEXT(VLOOKUP($C13,区間記録8,4),"00'00")</f>
        <v/>
      </c>
      <c r="AB15" s="123"/>
      <c r="AC15" s="24" t="str">
        <f>TEXT(VLOOKUP(C13,躍進,6),"(#)")</f>
        <v/>
      </c>
      <c r="AD15" s="25" t="str">
        <f>IF(VLOOKUP(C13,躍進,4)="","",IF(VLOOKUP(C13,躍進,4)&lt;0,TEXT(INT(ABS(VLOOKUP(C13,躍進,4))/60)*100+MOD(ABS(VLOOKUP(C13,躍進,4)),60),"-00'00"),TEXT(INT(VLOOKUP(C13,躍進,4)/60)*100+MOD(VLOOKUP(C13,躍進,4),60),"+00'00")))</f>
        <v/>
      </c>
    </row>
    <row r="16" spans="2:32" ht="15" customHeight="1">
      <c r="B16" s="112">
        <v>3</v>
      </c>
      <c r="C16" s="120">
        <f>VLOOKUP(B16,区間5,2)</f>
        <v>5</v>
      </c>
      <c r="D16" s="27" t="str">
        <f>IF(COUNT(C16)=0,"",VLOOKUP(C16,出場校,2))</f>
        <v>立石ランナーズＡ</v>
      </c>
      <c r="E16" s="117" t="str">
        <f>IF(COUNT($C16)=0,"",VLOOKUP($C16,選手名,VLOOKUP($C16,オーダー,E$6+1)+1))</f>
        <v>大里　昌真</v>
      </c>
      <c r="F16" s="117"/>
      <c r="G16" s="28">
        <f>IF(COUNT($C16)=0,"",VLOOKUP($C16,選手学年,VLOOKUP($C16,オーダー,E$6+1)+1))</f>
        <v>5</v>
      </c>
      <c r="H16" s="116" t="str">
        <f>IF(COUNT($C16)=0,"",VLOOKUP($C16,選手名,VLOOKUP($C16,オーダー,H$6+1)+1))</f>
        <v>大屋　隆人</v>
      </c>
      <c r="I16" s="117"/>
      <c r="J16" s="28">
        <f>IF(COUNT($C16)=0,"",VLOOKUP($C16,選手学年,VLOOKUP($C16,オーダー,H$6+1)+1))</f>
        <v>5</v>
      </c>
      <c r="K16" s="116" t="str">
        <f>IF(COUNT($C16)=0,"",VLOOKUP($C16,選手名,VLOOKUP($C16,オーダー,K$6+1)+1))</f>
        <v>姫野　稀央</v>
      </c>
      <c r="L16" s="117"/>
      <c r="M16" s="28">
        <f>IF(COUNT($C16)=0,"",VLOOKUP($C16,選手学年,VLOOKUP($C16,オーダー,K$6+1)+1))</f>
        <v>6</v>
      </c>
      <c r="N16" s="116" t="str">
        <f>IF(COUNT($C16)=0,"",VLOOKUP($C16,選手名,VLOOKUP($C16,オーダー,N$6+1)+1))</f>
        <v>井上　太智</v>
      </c>
      <c r="O16" s="117"/>
      <c r="P16" s="28">
        <f>IF(COUNT($C16)=0,"",VLOOKUP($C16,選手学年,VLOOKUP($C16,オーダー,N$6+1)+1))</f>
        <v>6</v>
      </c>
      <c r="Q16" s="116" t="str">
        <f>IF(COUNT($C16)=0,"",VLOOKUP($C16,選手名,VLOOKUP($C16,オーダー,Q$6+1)+1))</f>
        <v>中村　太輝</v>
      </c>
      <c r="R16" s="117"/>
      <c r="S16" s="28">
        <f>IF(COUNT($C16)=0,"",VLOOKUP($C16,選手学年,VLOOKUP($C16,オーダー,Q$6+1)+1))</f>
        <v>6</v>
      </c>
      <c r="T16" s="116" t="str">
        <f>IF(COUNT($C16)=0,"",VLOOKUP($C16,選手名,VLOOKUP($C16,オーダー,T$6+1)+1))</f>
        <v>古閑丸　慎哉</v>
      </c>
      <c r="U16" s="117"/>
      <c r="V16" s="29">
        <f>IF(COUNT($C16)=0,"",VLOOKUP($C16,選手学年,VLOOKUP($C16,オーダー,T$6+1)+1))</f>
        <v>6</v>
      </c>
      <c r="W16" s="116" t="str">
        <f>IF(COUNT($C16)=0,"",VLOOKUP($C16,選手名,VLOOKUP($C16,オーダー,W$6+1)+1))</f>
        <v>川副　凌雅</v>
      </c>
      <c r="X16" s="117"/>
      <c r="Y16" s="28">
        <f>IF(COUNT($C16)=0,"",VLOOKUP($C16,選手学年,VLOOKUP($C16,オーダー,W$6+1)+1))</f>
        <v>5</v>
      </c>
      <c r="Z16" s="116">
        <f>IF(COUNT($C16)=0,"",VLOOKUP($C16,選手名,VLOOKUP($C16,オーダー,Z$6+1)+1))</f>
        <v>5</v>
      </c>
      <c r="AA16" s="117"/>
      <c r="AB16" s="28">
        <f>IF(COUNT($C16)=0,"",VLOOKUP($C16,選手学年,VLOOKUP($C16,オーダー,Z$6+1)+1))</f>
        <v>5</v>
      </c>
      <c r="AC16" s="118" t="str">
        <f>TEXT(VLOOKUP(C16,出場校,6)*10000+VLOOKUP(C16,出場校,7)*100+VLOOKUP(C16,出場校,8),"00'00")</f>
        <v>00'00</v>
      </c>
      <c r="AD16" s="119"/>
    </row>
    <row r="17" spans="2:30" ht="15" customHeight="1">
      <c r="B17" s="112"/>
      <c r="C17" s="114"/>
      <c r="D17" s="20" t="str">
        <f>IF(COUNT(C16)=0,"",TEXT(VLOOKUP(C16,出場校,3),"(@)"))</f>
        <v>(小郡市)</v>
      </c>
      <c r="E17" s="21"/>
      <c r="F17" s="107"/>
      <c r="G17" s="107"/>
      <c r="H17" s="22" t="str">
        <f>TEXT(VLOOKUP($C16,順位変動,H$6*2),"(#)")</f>
        <v>(4)</v>
      </c>
      <c r="I17" s="107" t="str">
        <f>IF(VLOOKUP(VLOOKUP($C16,順位変動,H$6*2),区間2,4)&lt;10000,TEXT(VLOOKUP(VLOOKUP($C16,順位変動,H$6*2),区間2,4),"00'00"),TEXT(VLOOKUP(VLOOKUP($C16,順位変動,H$6*2),区間2,4),"#°00'00"))</f>
        <v>11'13</v>
      </c>
      <c r="J17" s="107"/>
      <c r="K17" s="22" t="str">
        <f>TEXT(VLOOKUP($C16,順位変動,K$6*2),"(#)")</f>
        <v>(2)</v>
      </c>
      <c r="L17" s="107" t="str">
        <f>IF(VLOOKUP(VLOOKUP($C16,順位変動,K$6*2),区間3,4)&lt;10000,TEXT(VLOOKUP(VLOOKUP($C16,順位変動,K$6*2),区間3,4),"00'00"),TEXT(VLOOKUP(VLOOKUP($C16,順位変動,K$6*2),区間3,4),"#°00'00"))</f>
        <v>16'40</v>
      </c>
      <c r="M17" s="107"/>
      <c r="N17" s="22" t="str">
        <f>TEXT(VLOOKUP($C16,順位変動,N$6*2),"(#)")</f>
        <v>(2)</v>
      </c>
      <c r="O17" s="107" t="str">
        <f>IF(VLOOKUP(VLOOKUP($C16,順位変動,N$6*2),区間4,4)&lt;10000,TEXT(VLOOKUP(VLOOKUP($C16,順位変動,N$6*2),区間4,4),"00'00"),TEXT(VLOOKUP(VLOOKUP($C16,順位変動,N$6*2),区間4,4),"#°00'00"))</f>
        <v>22'22</v>
      </c>
      <c r="P17" s="107"/>
      <c r="Q17" s="22" t="str">
        <f>TEXT(VLOOKUP($C16,順位変動,Q$6*2),"(#)")</f>
        <v>(3)</v>
      </c>
      <c r="R17" s="107" t="str">
        <f>IF(VLOOKUP(VLOOKUP($C16,順位変動,Q$6*2),区間5,4)&lt;10000,TEXT(VLOOKUP(VLOOKUP($C16,順位変動,Q$6*2),区間5,4),"00'00"),TEXT(VLOOKUP(VLOOKUP($C16,順位変動,Q$6*2),区間5,4),"#°00'00"))</f>
        <v>28'15</v>
      </c>
      <c r="S17" s="107"/>
      <c r="T17" s="22" t="e">
        <f>TEXT(VLOOKUP($C16,順位変動,T$6*2),"(#)")</f>
        <v>#REF!</v>
      </c>
      <c r="U17" s="107" t="e">
        <f>IF(VLOOKUP(VLOOKUP($C16,順位変動,T$6*2),区間6,4)&lt;10000,TEXT(VLOOKUP(VLOOKUP($C16,順位変動,T$6*2),区間6,4),"00'00"),TEXT(VLOOKUP(VLOOKUP($C16,順位変動,T$6*2),区間6,4),"#°00'00"))</f>
        <v>#REF!</v>
      </c>
      <c r="V17" s="108"/>
      <c r="W17" s="22" t="e">
        <f>TEXT(VLOOKUP($C16,順位変動,W$6*2),"(#)")</f>
        <v>#REF!</v>
      </c>
      <c r="X17" s="107" t="e">
        <f>IF(VLOOKUP(VLOOKUP($C16,順位変動,W$6*2),区間7,4)&lt;10000,TEXT(VLOOKUP(VLOOKUP($C16,順位変動,W$6*2),区間7,4),"00'00"),TEXT(VLOOKUP(VLOOKUP($C16,順位変動,W$6*2),区間7,4),"#°00'00"))</f>
        <v>#REF!</v>
      </c>
      <c r="Y17" s="107"/>
      <c r="Z17" s="22" t="e">
        <f>TEXT(VLOOKUP($C16,順位変動,Z$6*2),"(#)")</f>
        <v>#REF!</v>
      </c>
      <c r="AA17" s="107" t="e">
        <f>IF(VLOOKUP(VLOOKUP($C16,順位変動,Z$6*2),区間8,4)&lt;10000,TEXT(VLOOKUP(VLOOKUP($C16,順位変動,Z$6*2),区間8,4),"00'00"),TEXT(VLOOKUP(VLOOKUP($C16,順位変動,Z$6*2),区間8,4),"#°00'00"))</f>
        <v>#REF!</v>
      </c>
      <c r="AB17" s="107"/>
      <c r="AC17" s="121" t="str">
        <f>R17</f>
        <v>28'15</v>
      </c>
      <c r="AD17" s="122"/>
    </row>
    <row r="18" spans="2:30" ht="15" customHeight="1">
      <c r="B18" s="112"/>
      <c r="C18" s="115"/>
      <c r="D18" s="23" t="str">
        <f>IF(COUNT(C16)=0,"",TEXT(VLOOKUP(B16,区間5,4),"00分00秒"))</f>
        <v>28分15秒</v>
      </c>
      <c r="E18" s="30" t="str">
        <f>TEXT(VLOOKUP($C16,順位変動,E$6*2),"(#)")</f>
        <v>(2)</v>
      </c>
      <c r="F18" s="123" t="str">
        <f>IF(VLOOKUP(VLOOKUP($C16,順位変動,E$6*2),区間1,4)&lt;10000,TEXT(VLOOKUP(VLOOKUP($C16,順位変動,E$6*2),区間1,4),"00'00"),TEXT(VLOOKUP(VLOOKUP($C16,順位変動,E$6*2),区間1,4),"#°00'00"))</f>
        <v>05'22</v>
      </c>
      <c r="G18" s="123"/>
      <c r="H18" s="31" t="str">
        <f>TEXT(VLOOKUP($C16,区間記録2,2),"(#)")</f>
        <v>(7)</v>
      </c>
      <c r="I18" s="123" t="str">
        <f>TEXT(VLOOKUP($C16,区間記録2,4),"00'00")</f>
        <v>05'51</v>
      </c>
      <c r="J18" s="123"/>
      <c r="K18" s="31" t="str">
        <f>TEXT(VLOOKUP($C16,区間記録3,2),"(#)")</f>
        <v>(1)</v>
      </c>
      <c r="L18" s="123" t="str">
        <f>TEXT(VLOOKUP($C16,区間記録3,4),"00'00")</f>
        <v>05'27</v>
      </c>
      <c r="M18" s="123"/>
      <c r="N18" s="31" t="str">
        <f>TEXT(VLOOKUP($C16,区間記録4,2),"(#)")</f>
        <v>(2)</v>
      </c>
      <c r="O18" s="123" t="str">
        <f>TEXT(VLOOKUP($C16,区間記録4,4),"00'00")</f>
        <v>05'42</v>
      </c>
      <c r="P18" s="123"/>
      <c r="Q18" s="31" t="str">
        <f>TEXT(VLOOKUP($C16,区間記録5,2),"(#)")</f>
        <v>(5)</v>
      </c>
      <c r="R18" s="123" t="str">
        <f>TEXT(VLOOKUP($C16,区間記録5,4),"00'00")</f>
        <v>05'53</v>
      </c>
      <c r="S18" s="123"/>
      <c r="T18" s="31" t="str">
        <f>TEXT(VLOOKUP($C16,区間記録6,2),"(#)")</f>
        <v/>
      </c>
      <c r="U18" s="123" t="str">
        <f>TEXT(VLOOKUP($C16,区間記録6,4),"00'00")</f>
        <v/>
      </c>
      <c r="V18" s="124"/>
      <c r="W18" s="31" t="str">
        <f>TEXT(VLOOKUP($C16,区間記録7,2),"(#)")</f>
        <v/>
      </c>
      <c r="X18" s="123" t="str">
        <f>TEXT(VLOOKUP($C16,区間記録7,4),"00'00")</f>
        <v/>
      </c>
      <c r="Y18" s="123"/>
      <c r="Z18" s="31" t="str">
        <f>TEXT(VLOOKUP($C16,区間記録8,2),"(#)")</f>
        <v/>
      </c>
      <c r="AA18" s="123" t="str">
        <f>TEXT(VLOOKUP($C16,区間記録8,4),"00'00")</f>
        <v/>
      </c>
      <c r="AB18" s="123"/>
      <c r="AC18" s="24" t="str">
        <f>TEXT(VLOOKUP(C16,躍進,6),"(#)")</f>
        <v/>
      </c>
      <c r="AD18" s="25" t="str">
        <f>IF(VLOOKUP(C16,躍進,4)="","",IF(VLOOKUP(C16,躍進,4)&lt;0,TEXT(INT(ABS(VLOOKUP(C16,躍進,4))/60)*100+MOD(ABS(VLOOKUP(C16,躍進,4)),60),"-00'00"),TEXT(INT(VLOOKUP(C16,躍進,4)/60)*100+MOD(VLOOKUP(C16,躍進,4),60),"+00'00")))</f>
        <v/>
      </c>
    </row>
    <row r="19" spans="2:30" ht="15" customHeight="1">
      <c r="B19" s="112">
        <v>4</v>
      </c>
      <c r="C19" s="120">
        <f>VLOOKUP(B19,区間5,2)</f>
        <v>23</v>
      </c>
      <c r="D19" s="27" t="str">
        <f>IF(COUNT(C19)=0,"",VLOOKUP(C19,出場校,2))</f>
        <v>新光陸上クラブＡ</v>
      </c>
      <c r="E19" s="117" t="str">
        <f>IF(COUNT($C19)=0,"",VLOOKUP($C19,選手名,VLOOKUP($C19,オーダー,E$6+1)+1))</f>
        <v>小田原　雄大</v>
      </c>
      <c r="F19" s="117"/>
      <c r="G19" s="28">
        <f>IF(COUNT($C19)=0,"",VLOOKUP($C19,選手学年,VLOOKUP($C19,オーダー,E$6+1)+1))</f>
        <v>6</v>
      </c>
      <c r="H19" s="116" t="str">
        <f>IF(COUNT($C19)=0,"",VLOOKUP($C19,選手名,VLOOKUP($C19,オーダー,H$6+1)+1))</f>
        <v>高橋　来星</v>
      </c>
      <c r="I19" s="117"/>
      <c r="J19" s="28">
        <f>IF(COUNT($C19)=0,"",VLOOKUP($C19,選手学年,VLOOKUP($C19,オーダー,H$6+1)+1))</f>
        <v>6</v>
      </c>
      <c r="K19" s="116" t="str">
        <f>IF(COUNT($C19)=0,"",VLOOKUP($C19,選手名,VLOOKUP($C19,オーダー,K$6+1)+1))</f>
        <v>川俣　京加</v>
      </c>
      <c r="L19" s="117"/>
      <c r="M19" s="28">
        <f>IF(COUNT($C19)=0,"",VLOOKUP($C19,選手学年,VLOOKUP($C19,オーダー,K$6+1)+1))</f>
        <v>6</v>
      </c>
      <c r="N19" s="116" t="str">
        <f>IF(COUNT($C19)=0,"",VLOOKUP($C19,選手名,VLOOKUP($C19,オーダー,N$6+1)+1))</f>
        <v>福田　帆乃香</v>
      </c>
      <c r="O19" s="117"/>
      <c r="P19" s="28">
        <f>IF(COUNT($C19)=0,"",VLOOKUP($C19,選手学年,VLOOKUP($C19,オーダー,N$6+1)+1))</f>
        <v>6</v>
      </c>
      <c r="Q19" s="116" t="str">
        <f>IF(COUNT($C19)=0,"",VLOOKUP($C19,選手名,VLOOKUP($C19,オーダー,Q$6+1)+1))</f>
        <v>濵上　美咲</v>
      </c>
      <c r="R19" s="117"/>
      <c r="S19" s="28">
        <f>IF(COUNT($C19)=0,"",VLOOKUP($C19,選手学年,VLOOKUP($C19,オーダー,Q$6+1)+1))</f>
        <v>6</v>
      </c>
      <c r="T19" s="116" t="str">
        <f>IF(COUNT($C19)=0,"",VLOOKUP($C19,選手名,VLOOKUP($C19,オーダー,T$6+1)+1))</f>
        <v>佐伯　誠哉</v>
      </c>
      <c r="U19" s="117"/>
      <c r="V19" s="29">
        <f>IF(COUNT($C19)=0,"",VLOOKUP($C19,選手学年,VLOOKUP($C19,オーダー,T$6+1)+1))</f>
        <v>6</v>
      </c>
      <c r="W19" s="116" t="str">
        <f>IF(COUNT($C19)=0,"",VLOOKUP($C19,選手名,VLOOKUP($C19,オーダー,W$6+1)+1))</f>
        <v>川口　恵四郎</v>
      </c>
      <c r="X19" s="117"/>
      <c r="Y19" s="28">
        <f>IF(COUNT($C19)=0,"",VLOOKUP($C19,選手学年,VLOOKUP($C19,オーダー,W$6+1)+1))</f>
        <v>6</v>
      </c>
      <c r="Z19" s="116" t="str">
        <f>IF(COUNT($C19)=0,"",VLOOKUP($C19,選手名,VLOOKUP($C19,オーダー,Z$6+1)+1))</f>
        <v>佐藤　大輔</v>
      </c>
      <c r="AA19" s="117"/>
      <c r="AB19" s="28">
        <f>IF(COUNT($C19)=0,"",VLOOKUP($C19,選手学年,VLOOKUP($C19,オーダー,Z$6+1)+1))</f>
        <v>5</v>
      </c>
      <c r="AC19" s="118" t="str">
        <f>TEXT(VLOOKUP(C19,出場校,6)*10000+VLOOKUP(C19,出場校,7)*100+VLOOKUP(C19,出場校,8),"00'00")</f>
        <v>00'00</v>
      </c>
      <c r="AD19" s="119"/>
    </row>
    <row r="20" spans="2:30" ht="15" customHeight="1">
      <c r="B20" s="112"/>
      <c r="C20" s="114"/>
      <c r="D20" s="20" t="str">
        <f>IF(COUNT(C19)=0,"",TEXT(VLOOKUP(C19,出場校,3),"(@)"))</f>
        <v>(日南市)</v>
      </c>
      <c r="E20" s="21"/>
      <c r="F20" s="107"/>
      <c r="G20" s="107"/>
      <c r="H20" s="22" t="str">
        <f>TEXT(VLOOKUP($C19,順位変動,H$6*2),"(#)")</f>
        <v>(3)</v>
      </c>
      <c r="I20" s="107" t="str">
        <f>IF(VLOOKUP(VLOOKUP($C19,順位変動,H$6*2),区間2,4)&lt;10000,TEXT(VLOOKUP(VLOOKUP($C19,順位変動,H$6*2),区間2,4),"00'00"),TEXT(VLOOKUP(VLOOKUP($C19,順位変動,H$6*2),区間2,4),"#°00'00"))</f>
        <v>11'09</v>
      </c>
      <c r="J20" s="107"/>
      <c r="K20" s="22" t="str">
        <f>TEXT(VLOOKUP($C19,順位変動,K$6*2),"(#)")</f>
        <v>(4)</v>
      </c>
      <c r="L20" s="107" t="str">
        <f>IF(VLOOKUP(VLOOKUP($C19,順位変動,K$6*2),区間3,4)&lt;10000,TEXT(VLOOKUP(VLOOKUP($C19,順位変動,K$6*2),区間3,4),"00'00"),TEXT(VLOOKUP(VLOOKUP($C19,順位変動,K$6*2),区間3,4),"#°00'00"))</f>
        <v>16'48</v>
      </c>
      <c r="M20" s="107"/>
      <c r="N20" s="22" t="str">
        <f>TEXT(VLOOKUP($C19,順位変動,N$6*2),"(#)")</f>
        <v>(3)</v>
      </c>
      <c r="O20" s="107" t="str">
        <f>IF(VLOOKUP(VLOOKUP($C19,順位変動,N$6*2),区間4,4)&lt;10000,TEXT(VLOOKUP(VLOOKUP($C19,順位変動,N$6*2),区間4,4),"00'00"),TEXT(VLOOKUP(VLOOKUP($C19,順位変動,N$6*2),区間4,4),"#°00'00"))</f>
        <v>22'40</v>
      </c>
      <c r="P20" s="107"/>
      <c r="Q20" s="22" t="str">
        <f>TEXT(VLOOKUP($C19,順位変動,Q$6*2),"(#)")</f>
        <v>(4)</v>
      </c>
      <c r="R20" s="107" t="str">
        <f>IF(VLOOKUP(VLOOKUP($C19,順位変動,Q$6*2),区間5,4)&lt;10000,TEXT(VLOOKUP(VLOOKUP($C19,順位変動,Q$6*2),区間5,4),"00'00"),TEXT(VLOOKUP(VLOOKUP($C19,順位変動,Q$6*2),区間5,4),"#°00'00"))</f>
        <v>28'26</v>
      </c>
      <c r="S20" s="107"/>
      <c r="T20" s="22" t="e">
        <f>TEXT(VLOOKUP($C19,順位変動,T$6*2),"(#)")</f>
        <v>#REF!</v>
      </c>
      <c r="U20" s="107" t="e">
        <f>IF(VLOOKUP(VLOOKUP($C19,順位変動,T$6*2),区間6,4)&lt;10000,TEXT(VLOOKUP(VLOOKUP($C19,順位変動,T$6*2),区間6,4),"00'00"),TEXT(VLOOKUP(VLOOKUP($C19,順位変動,T$6*2),区間6,4),"#°00'00"))</f>
        <v>#REF!</v>
      </c>
      <c r="V20" s="108"/>
      <c r="W20" s="22" t="e">
        <f>TEXT(VLOOKUP($C19,順位変動,W$6*2),"(#)")</f>
        <v>#REF!</v>
      </c>
      <c r="X20" s="107" t="e">
        <f>IF(VLOOKUP(VLOOKUP($C19,順位変動,W$6*2),区間7,4)&lt;10000,TEXT(VLOOKUP(VLOOKUP($C19,順位変動,W$6*2),区間7,4),"00'00"),TEXT(VLOOKUP(VLOOKUP($C19,順位変動,W$6*2),区間7,4),"#°00'00"))</f>
        <v>#REF!</v>
      </c>
      <c r="Y20" s="107"/>
      <c r="Z20" s="22" t="e">
        <f>TEXT(VLOOKUP($C19,順位変動,Z$6*2),"(#)")</f>
        <v>#REF!</v>
      </c>
      <c r="AA20" s="107" t="e">
        <f>IF(VLOOKUP(VLOOKUP($C19,順位変動,Z$6*2),区間8,4)&lt;10000,TEXT(VLOOKUP(VLOOKUP($C19,順位変動,Z$6*2),区間8,4),"00'00"),TEXT(VLOOKUP(VLOOKUP($C19,順位変動,Z$6*2),区間8,4),"#°00'00"))</f>
        <v>#REF!</v>
      </c>
      <c r="AB20" s="107"/>
      <c r="AC20" s="121" t="str">
        <f>R20</f>
        <v>28'26</v>
      </c>
      <c r="AD20" s="122"/>
    </row>
    <row r="21" spans="2:30" ht="15" customHeight="1">
      <c r="B21" s="112"/>
      <c r="C21" s="115"/>
      <c r="D21" s="23" t="str">
        <f>IF(COUNT(C19)=0,"",TEXT(VLOOKUP(B19,区間5,4),"00分00秒"))</f>
        <v>28分26秒</v>
      </c>
      <c r="E21" s="30" t="str">
        <f>TEXT(VLOOKUP($C19,順位変動,E$6*2),"(#)")</f>
        <v>(5)</v>
      </c>
      <c r="F21" s="123" t="str">
        <f>IF(VLOOKUP(VLOOKUP($C19,順位変動,E$6*2),区間1,4)&lt;10000,TEXT(VLOOKUP(VLOOKUP($C19,順位変動,E$6*2),区間1,4),"00'00"),TEXT(VLOOKUP(VLOOKUP($C19,順位変動,E$6*2),区間1,4),"#°00'00"))</f>
        <v>05'31</v>
      </c>
      <c r="G21" s="123"/>
      <c r="H21" s="31" t="str">
        <f>TEXT(VLOOKUP($C19,区間記録2,2),"(#)")</f>
        <v>(3)</v>
      </c>
      <c r="I21" s="123" t="str">
        <f>TEXT(VLOOKUP($C19,区間記録2,4),"00'00")</f>
        <v>05'38</v>
      </c>
      <c r="J21" s="123"/>
      <c r="K21" s="31" t="str">
        <f>TEXT(VLOOKUP($C19,区間記録3,2),"(#)")</f>
        <v>(3)</v>
      </c>
      <c r="L21" s="123" t="str">
        <f>TEXT(VLOOKUP($C19,区間記録3,4),"00'00")</f>
        <v>05'39</v>
      </c>
      <c r="M21" s="123"/>
      <c r="N21" s="31" t="str">
        <f>TEXT(VLOOKUP($C19,区間記録4,2),"(#)")</f>
        <v>(3)</v>
      </c>
      <c r="O21" s="123" t="str">
        <f>TEXT(VLOOKUP($C19,区間記録4,4),"00'00")</f>
        <v>05'52</v>
      </c>
      <c r="P21" s="123"/>
      <c r="Q21" s="31" t="str">
        <f>TEXT(VLOOKUP($C19,区間記録5,2),"(#)")</f>
        <v>(4)</v>
      </c>
      <c r="R21" s="123" t="str">
        <f>TEXT(VLOOKUP($C19,区間記録5,4),"00'00")</f>
        <v>05'46</v>
      </c>
      <c r="S21" s="123"/>
      <c r="T21" s="31" t="str">
        <f>TEXT(VLOOKUP($C19,区間記録6,2),"(#)")</f>
        <v/>
      </c>
      <c r="U21" s="123" t="str">
        <f>TEXT(VLOOKUP($C19,区間記録6,4),"00'00")</f>
        <v/>
      </c>
      <c r="V21" s="124"/>
      <c r="W21" s="31" t="str">
        <f>TEXT(VLOOKUP($C19,区間記録7,2),"(#)")</f>
        <v/>
      </c>
      <c r="X21" s="123" t="str">
        <f>TEXT(VLOOKUP($C19,区間記録7,4),"00'00")</f>
        <v/>
      </c>
      <c r="Y21" s="123"/>
      <c r="Z21" s="31" t="str">
        <f>TEXT(VLOOKUP($C19,区間記録8,2),"(#)")</f>
        <v/>
      </c>
      <c r="AA21" s="123" t="str">
        <f>TEXT(VLOOKUP($C19,区間記録8,4),"00'00")</f>
        <v/>
      </c>
      <c r="AB21" s="123"/>
      <c r="AC21" s="24" t="str">
        <f>TEXT(VLOOKUP(C19,躍進,6),"(#)")</f>
        <v/>
      </c>
      <c r="AD21" s="25" t="str">
        <f>IF(VLOOKUP(C19,躍進,4)="","",IF(VLOOKUP(C19,躍進,4)&lt;0,TEXT(INT(ABS(VLOOKUP(C19,躍進,4))/60)*100+MOD(ABS(VLOOKUP(C19,躍進,4)),60),"-00'00"),TEXT(INT(VLOOKUP(C19,躍進,4)/60)*100+MOD(VLOOKUP(C19,躍進,4),60),"+00'00")))</f>
        <v/>
      </c>
    </row>
    <row r="22" spans="2:30" ht="15" customHeight="1">
      <c r="B22" s="112">
        <v>5</v>
      </c>
      <c r="C22" s="120">
        <f>VLOOKUP(B22,区間5,2)</f>
        <v>9</v>
      </c>
      <c r="D22" s="27" t="str">
        <f>IF(COUNT(C22)=0,"",VLOOKUP(C22,出場校,2))</f>
        <v>豊後高田陸上クラブＡ</v>
      </c>
      <c r="E22" s="117" t="str">
        <f>IF(COUNT($C22)=0,"",VLOOKUP($C22,選手名,VLOOKUP($C22,オーダー,E$6+1)+1))</f>
        <v>片桐　広大</v>
      </c>
      <c r="F22" s="117"/>
      <c r="G22" s="28">
        <f>IF(COUNT($C22)=0,"",VLOOKUP($C22,選手学年,VLOOKUP($C22,オーダー,E$6+1)+1))</f>
        <v>5</v>
      </c>
      <c r="H22" s="116" t="str">
        <f>IF(COUNT($C22)=0,"",VLOOKUP($C22,選手名,VLOOKUP($C22,オーダー,H$6+1)+1))</f>
        <v>日高　拓夢</v>
      </c>
      <c r="I22" s="117"/>
      <c r="J22" s="28">
        <f>IF(COUNT($C22)=0,"",VLOOKUP($C22,選手学年,VLOOKUP($C22,オーダー,H$6+1)+1))</f>
        <v>6</v>
      </c>
      <c r="K22" s="116" t="str">
        <f>IF(COUNT($C22)=0,"",VLOOKUP($C22,選手名,VLOOKUP($C22,オーダー,K$6+1)+1))</f>
        <v>大石　ひかり</v>
      </c>
      <c r="L22" s="117"/>
      <c r="M22" s="28">
        <f>IF(COUNT($C22)=0,"",VLOOKUP($C22,選手学年,VLOOKUP($C22,オーダー,K$6+1)+1))</f>
        <v>5</v>
      </c>
      <c r="N22" s="116" t="str">
        <f>IF(COUNT($C22)=0,"",VLOOKUP($C22,選手名,VLOOKUP($C22,オーダー,N$6+1)+1))</f>
        <v>安藤　大翔</v>
      </c>
      <c r="O22" s="117"/>
      <c r="P22" s="28">
        <f>IF(COUNT($C22)=0,"",VLOOKUP($C22,選手学年,VLOOKUP($C22,オーダー,N$6+1)+1))</f>
        <v>5</v>
      </c>
      <c r="Q22" s="116" t="str">
        <f>IF(COUNT($C22)=0,"",VLOOKUP($C22,選手名,VLOOKUP($C22,オーダー,Q$6+1)+1))</f>
        <v>水之江　京香</v>
      </c>
      <c r="R22" s="117"/>
      <c r="S22" s="28">
        <f>IF(COUNT($C22)=0,"",VLOOKUP($C22,選手学年,VLOOKUP($C22,オーダー,Q$6+1)+1))</f>
        <v>6</v>
      </c>
      <c r="T22" s="116" t="str">
        <f>IF(COUNT($C22)=0,"",VLOOKUP($C22,選手名,VLOOKUP($C22,オーダー,T$6+1)+1))</f>
        <v>藤垣　結子</v>
      </c>
      <c r="U22" s="117"/>
      <c r="V22" s="29">
        <f>IF(COUNT($C22)=0,"",VLOOKUP($C22,選手学年,VLOOKUP($C22,オーダー,T$6+1)+1))</f>
        <v>5</v>
      </c>
      <c r="W22" s="116" t="str">
        <f>IF(COUNT($C22)=0,"",VLOOKUP($C22,選手名,VLOOKUP($C22,オーダー,W$6+1)+1))</f>
        <v>阿部　紗也</v>
      </c>
      <c r="X22" s="117"/>
      <c r="Y22" s="28">
        <f>IF(COUNT($C22)=0,"",VLOOKUP($C22,選手学年,VLOOKUP($C22,オーダー,W$6+1)+1))</f>
        <v>4</v>
      </c>
      <c r="Z22" s="116">
        <f>IF(COUNT($C22)=0,"",VLOOKUP($C22,選手名,VLOOKUP($C22,オーダー,Z$6+1)+1))</f>
        <v>9</v>
      </c>
      <c r="AA22" s="117"/>
      <c r="AB22" s="28">
        <f>IF(COUNT($C22)=0,"",VLOOKUP($C22,選手学年,VLOOKUP($C22,オーダー,Z$6+1)+1))</f>
        <v>9</v>
      </c>
      <c r="AC22" s="118" t="str">
        <f>TEXT(VLOOKUP(C22,出場校,6)*10000+VLOOKUP(C22,出場校,7)*100+VLOOKUP(C22,出場校,8),"00'00")</f>
        <v>00'00</v>
      </c>
      <c r="AD22" s="119"/>
    </row>
    <row r="23" spans="2:30" ht="15" customHeight="1">
      <c r="B23" s="112"/>
      <c r="C23" s="114"/>
      <c r="D23" s="20" t="str">
        <f>IF(COUNT(C22)=0,"",TEXT(VLOOKUP(C22,出場校,3),"(@)"))</f>
        <v>(豊後高田市)</v>
      </c>
      <c r="E23" s="21"/>
      <c r="F23" s="107"/>
      <c r="G23" s="107"/>
      <c r="H23" s="22" t="str">
        <f>TEXT(VLOOKUP($C22,順位変動,H$6*2),"(#)")</f>
        <v>(6)</v>
      </c>
      <c r="I23" s="107" t="str">
        <f>IF(VLOOKUP(VLOOKUP($C22,順位変動,H$6*2),区間2,4)&lt;10000,TEXT(VLOOKUP(VLOOKUP($C22,順位変動,H$6*2),区間2,4),"00'00"),TEXT(VLOOKUP(VLOOKUP($C22,順位変動,H$6*2),区間2,4),"#°00'00"))</f>
        <v>11'19</v>
      </c>
      <c r="J23" s="107"/>
      <c r="K23" s="22" t="str">
        <f>TEXT(VLOOKUP($C22,順位変動,K$6*2),"(#)")</f>
        <v>(5)</v>
      </c>
      <c r="L23" s="107" t="str">
        <f>IF(VLOOKUP(VLOOKUP($C22,順位変動,K$6*2),区間3,4)&lt;10000,TEXT(VLOOKUP(VLOOKUP($C22,順位変動,K$6*2),区間3,4),"00'00"),TEXT(VLOOKUP(VLOOKUP($C22,順位変動,K$6*2),区間3,4),"#°00'00"))</f>
        <v>17'19</v>
      </c>
      <c r="M23" s="107"/>
      <c r="N23" s="22" t="str">
        <f>TEXT(VLOOKUP($C22,順位変動,N$6*2),"(#)")</f>
        <v>(5)</v>
      </c>
      <c r="O23" s="107" t="str">
        <f>IF(VLOOKUP(VLOOKUP($C22,順位変動,N$6*2),区間4,4)&lt;10000,TEXT(VLOOKUP(VLOOKUP($C22,順位変動,N$6*2),区間4,4),"00'00"),TEXT(VLOOKUP(VLOOKUP($C22,順位変動,N$6*2),区間4,4),"#°00'00"))</f>
        <v>23'23</v>
      </c>
      <c r="P23" s="107"/>
      <c r="Q23" s="22" t="str">
        <f>TEXT(VLOOKUP($C22,順位変動,Q$6*2),"(#)")</f>
        <v>(5)</v>
      </c>
      <c r="R23" s="107" t="str">
        <f>IF(VLOOKUP(VLOOKUP($C22,順位変動,Q$6*2),区間5,4)&lt;10000,TEXT(VLOOKUP(VLOOKUP($C22,順位変動,Q$6*2),区間5,4),"00'00"),TEXT(VLOOKUP(VLOOKUP($C22,順位変動,Q$6*2),区間5,4),"#°00'00"))</f>
        <v>28'59</v>
      </c>
      <c r="S23" s="107"/>
      <c r="T23" s="22" t="e">
        <f>TEXT(VLOOKUP($C22,順位変動,T$6*2),"(#)")</f>
        <v>#REF!</v>
      </c>
      <c r="U23" s="107" t="e">
        <f>IF(VLOOKUP(VLOOKUP($C22,順位変動,T$6*2),区間6,4)&lt;10000,TEXT(VLOOKUP(VLOOKUP($C22,順位変動,T$6*2),区間6,4),"00'00"),TEXT(VLOOKUP(VLOOKUP($C22,順位変動,T$6*2),区間6,4),"#°00'00"))</f>
        <v>#REF!</v>
      </c>
      <c r="V23" s="108"/>
      <c r="W23" s="22" t="e">
        <f>TEXT(VLOOKUP($C22,順位変動,W$6*2),"(#)")</f>
        <v>#REF!</v>
      </c>
      <c r="X23" s="107" t="e">
        <f>IF(VLOOKUP(VLOOKUP($C22,順位変動,W$6*2),区間7,4)&lt;10000,TEXT(VLOOKUP(VLOOKUP($C22,順位変動,W$6*2),区間7,4),"00'00"),TEXT(VLOOKUP(VLOOKUP($C22,順位変動,W$6*2),区間7,4),"#°00'00"))</f>
        <v>#REF!</v>
      </c>
      <c r="Y23" s="107"/>
      <c r="Z23" s="22" t="e">
        <f>TEXT(VLOOKUP($C22,順位変動,Z$6*2),"(#)")</f>
        <v>#REF!</v>
      </c>
      <c r="AA23" s="107" t="e">
        <f>IF(VLOOKUP(VLOOKUP($C22,順位変動,Z$6*2),区間8,4)&lt;10000,TEXT(VLOOKUP(VLOOKUP($C22,順位変動,Z$6*2),区間8,4),"00'00"),TEXT(VLOOKUP(VLOOKUP($C22,順位変動,Z$6*2),区間8,4),"#°00'00"))</f>
        <v>#REF!</v>
      </c>
      <c r="AB23" s="107"/>
      <c r="AC23" s="121" t="str">
        <f>R23</f>
        <v>28'59</v>
      </c>
      <c r="AD23" s="122"/>
    </row>
    <row r="24" spans="2:30" ht="15" customHeight="1">
      <c r="B24" s="112"/>
      <c r="C24" s="115"/>
      <c r="D24" s="23" t="str">
        <f>IF(COUNT(C22)=0,"",TEXT(VLOOKUP(B22,区間5,4),"00分00秒"))</f>
        <v>28分59秒</v>
      </c>
      <c r="E24" s="30" t="str">
        <f>TEXT(VLOOKUP($C22,順位変動,E$6*2),"(#)")</f>
        <v>(6)</v>
      </c>
      <c r="F24" s="123" t="str">
        <f>IF(VLOOKUP(VLOOKUP($C22,順位変動,E$6*2),区間1,4)&lt;10000,TEXT(VLOOKUP(VLOOKUP($C22,順位変動,E$6*2),区間1,4),"00'00"),TEXT(VLOOKUP(VLOOKUP($C22,順位変動,E$6*2),区間1,4),"#°00'00"))</f>
        <v>05'33</v>
      </c>
      <c r="G24" s="123"/>
      <c r="H24" s="31" t="str">
        <f>TEXT(VLOOKUP($C22,区間記録2,2),"(#)")</f>
        <v>(5)</v>
      </c>
      <c r="I24" s="123" t="str">
        <f>TEXT(VLOOKUP($C22,区間記録2,4),"00'00")</f>
        <v>05'46</v>
      </c>
      <c r="J24" s="123"/>
      <c r="K24" s="31" t="str">
        <f>TEXT(VLOOKUP($C22,区間記録3,2),"(#)")</f>
        <v>(6)</v>
      </c>
      <c r="L24" s="123" t="str">
        <f>TEXT(VLOOKUP($C22,区間記録3,4),"00'00")</f>
        <v>06'00</v>
      </c>
      <c r="M24" s="123"/>
      <c r="N24" s="31" t="str">
        <f>TEXT(VLOOKUP($C22,区間記録4,2),"(#)")</f>
        <v>(5)</v>
      </c>
      <c r="O24" s="123" t="str">
        <f>TEXT(VLOOKUP($C22,区間記録4,4),"00'00")</f>
        <v>06'04</v>
      </c>
      <c r="P24" s="123"/>
      <c r="Q24" s="31" t="str">
        <f>TEXT(VLOOKUP($C22,区間記録5,2),"(#)")</f>
        <v>(3)</v>
      </c>
      <c r="R24" s="123" t="str">
        <f>TEXT(VLOOKUP($C22,区間記録5,4),"00'00")</f>
        <v>05'36</v>
      </c>
      <c r="S24" s="123"/>
      <c r="T24" s="31" t="str">
        <f>TEXT(VLOOKUP($C22,区間記録6,2),"(#)")</f>
        <v/>
      </c>
      <c r="U24" s="123" t="str">
        <f>TEXT(VLOOKUP($C22,区間記録6,4),"00'00")</f>
        <v/>
      </c>
      <c r="V24" s="124"/>
      <c r="W24" s="31" t="str">
        <f>TEXT(VLOOKUP($C22,区間記録7,2),"(#)")</f>
        <v/>
      </c>
      <c r="X24" s="123" t="str">
        <f>TEXT(VLOOKUP($C22,区間記録7,4),"00'00")</f>
        <v/>
      </c>
      <c r="Y24" s="123"/>
      <c r="Z24" s="31" t="str">
        <f>TEXT(VLOOKUP($C22,区間記録8,2),"(#)")</f>
        <v/>
      </c>
      <c r="AA24" s="123" t="str">
        <f>TEXT(VLOOKUP($C22,区間記録8,4),"00'00")</f>
        <v/>
      </c>
      <c r="AB24" s="123"/>
      <c r="AC24" s="24" t="str">
        <f>TEXT(VLOOKUP(C22,躍進,6),"(#)")</f>
        <v/>
      </c>
      <c r="AD24" s="25" t="str">
        <f>IF(VLOOKUP(C22,躍進,4)="","",IF(VLOOKUP(C22,躍進,4)&lt;0,TEXT(INT(ABS(VLOOKUP(C22,躍進,4))/60)*100+MOD(ABS(VLOOKUP(C22,躍進,4)),60),"-00'00"),TEXT(INT(VLOOKUP(C22,躍進,4)/60)*100+MOD(VLOOKUP(C22,躍進,4),60),"+00'00")))</f>
        <v/>
      </c>
    </row>
    <row r="25" spans="2:30" ht="15" customHeight="1">
      <c r="B25" s="112">
        <v>6</v>
      </c>
      <c r="C25" s="120">
        <f>VLOOKUP(B25,区間5,2)</f>
        <v>24</v>
      </c>
      <c r="D25" s="27" t="str">
        <f>IF(COUNT(C25)=0,"",VLOOKUP(C25,出場校,2))</f>
        <v>新光陸上クラブＢ</v>
      </c>
      <c r="E25" s="117" t="str">
        <f>IF(COUNT($C25)=0,"",VLOOKUP($C25,選手名,VLOOKUP($C25,オーダー,E$6+1)+1))</f>
        <v>山田　翔太</v>
      </c>
      <c r="F25" s="117"/>
      <c r="G25" s="28">
        <f>IF(COUNT($C25)=0,"",VLOOKUP($C25,選手学年,VLOOKUP($C25,オーダー,E$6+1)+1))</f>
        <v>5</v>
      </c>
      <c r="H25" s="116" t="str">
        <f>IF(COUNT($C25)=0,"",VLOOKUP($C25,選手名,VLOOKUP($C25,オーダー,H$6+1)+1))</f>
        <v>小野　愛莉</v>
      </c>
      <c r="I25" s="117"/>
      <c r="J25" s="28">
        <f>IF(COUNT($C25)=0,"",VLOOKUP($C25,選手学年,VLOOKUP($C25,オーダー,H$6+1)+1))</f>
        <v>5</v>
      </c>
      <c r="K25" s="116" t="str">
        <f>IF(COUNT($C25)=0,"",VLOOKUP($C25,選手名,VLOOKUP($C25,オーダー,K$6+1)+1))</f>
        <v>戸高　照英</v>
      </c>
      <c r="L25" s="117"/>
      <c r="M25" s="28">
        <f>IF(COUNT($C25)=0,"",VLOOKUP($C25,選手学年,VLOOKUP($C25,オーダー,K$6+1)+1))</f>
        <v>6</v>
      </c>
      <c r="N25" s="116" t="str">
        <f>IF(COUNT($C25)=0,"",VLOOKUP($C25,選手名,VLOOKUP($C25,オーダー,N$6+1)+1))</f>
        <v>濱田　悠太</v>
      </c>
      <c r="O25" s="117"/>
      <c r="P25" s="28">
        <f>IF(COUNT($C25)=0,"",VLOOKUP($C25,選手学年,VLOOKUP($C25,オーダー,N$6+1)+1))</f>
        <v>6</v>
      </c>
      <c r="Q25" s="116" t="str">
        <f>IF(COUNT($C25)=0,"",VLOOKUP($C25,選手名,VLOOKUP($C25,オーダー,Q$6+1)+1))</f>
        <v>高野　彩愛</v>
      </c>
      <c r="R25" s="117"/>
      <c r="S25" s="28">
        <f>IF(COUNT($C25)=0,"",VLOOKUP($C25,選手学年,VLOOKUP($C25,オーダー,Q$6+1)+1))</f>
        <v>5</v>
      </c>
      <c r="T25" s="116" t="str">
        <f>IF(COUNT($C25)=0,"",VLOOKUP($C25,選手名,VLOOKUP($C25,オーダー,T$6+1)+1))</f>
        <v>平嶋　咲樹</v>
      </c>
      <c r="U25" s="117"/>
      <c r="V25" s="29">
        <f>IF(COUNT($C25)=0,"",VLOOKUP($C25,選手学年,VLOOKUP($C25,オーダー,T$6+1)+1))</f>
        <v>5</v>
      </c>
      <c r="W25" s="116" t="str">
        <f>IF(COUNT($C25)=0,"",VLOOKUP($C25,選手名,VLOOKUP($C25,オーダー,W$6+1)+1))</f>
        <v>黒木　瑠奈</v>
      </c>
      <c r="X25" s="117"/>
      <c r="Y25" s="28">
        <f>IF(COUNT($C25)=0,"",VLOOKUP($C25,選手学年,VLOOKUP($C25,オーダー,W$6+1)+1))</f>
        <v>5</v>
      </c>
      <c r="Z25" s="116" t="str">
        <f>IF(COUNT($C25)=0,"",VLOOKUP($C25,選手名,VLOOKUP($C25,オーダー,Z$6+1)+1))</f>
        <v>中村　真子</v>
      </c>
      <c r="AA25" s="117"/>
      <c r="AB25" s="28">
        <f>IF(COUNT($C25)=0,"",VLOOKUP($C25,選手学年,VLOOKUP($C25,オーダー,Z$6+1)+1))</f>
        <v>5</v>
      </c>
      <c r="AC25" s="118" t="str">
        <f>TEXT(VLOOKUP(C25,出場校,6)*10000+VLOOKUP(C25,出場校,7)*100+VLOOKUP(C25,出場校,8),"00'00")</f>
        <v>00'00</v>
      </c>
      <c r="AD25" s="119"/>
    </row>
    <row r="26" spans="2:30" ht="15" customHeight="1">
      <c r="B26" s="112"/>
      <c r="C26" s="114"/>
      <c r="D26" s="20" t="str">
        <f>IF(COUNT(C25)=0,"",TEXT(VLOOKUP(C25,出場校,3),"(@)"))</f>
        <v>(日南市)</v>
      </c>
      <c r="E26" s="21"/>
      <c r="F26" s="107"/>
      <c r="G26" s="107"/>
      <c r="H26" s="22" t="str">
        <f>TEXT(VLOOKUP($C25,順位変動,H$6*2),"(#)")</f>
        <v>(7)</v>
      </c>
      <c r="I26" s="107" t="str">
        <f>IF(VLOOKUP(VLOOKUP($C25,順位変動,H$6*2),区間2,4)&lt;10000,TEXT(VLOOKUP(VLOOKUP($C25,順位変動,H$6*2),区間2,4),"00'00"),TEXT(VLOOKUP(VLOOKUP($C25,順位変動,H$6*2),区間2,4),"#°00'00"))</f>
        <v>11'29</v>
      </c>
      <c r="J26" s="107"/>
      <c r="K26" s="22" t="str">
        <f>TEXT(VLOOKUP($C25,順位変動,K$6*2),"(#)")</f>
        <v>(6)</v>
      </c>
      <c r="L26" s="107" t="str">
        <f>IF(VLOOKUP(VLOOKUP($C25,順位変動,K$6*2),区間3,4)&lt;10000,TEXT(VLOOKUP(VLOOKUP($C25,順位変動,K$6*2),区間3,4),"00'00"),TEXT(VLOOKUP(VLOOKUP($C25,順位変動,K$6*2),区間3,4),"#°00'00"))</f>
        <v>17'26</v>
      </c>
      <c r="M26" s="107"/>
      <c r="N26" s="22" t="str">
        <f>TEXT(VLOOKUP($C25,順位変動,N$6*2),"(#)")</f>
        <v>(6)</v>
      </c>
      <c r="O26" s="107" t="str">
        <f>IF(VLOOKUP(VLOOKUP($C25,順位変動,N$6*2),区間4,4)&lt;10000,TEXT(VLOOKUP(VLOOKUP($C25,順位変動,N$6*2),区間4,4),"00'00"),TEXT(VLOOKUP(VLOOKUP($C25,順位変動,N$6*2),区間4,4),"#°00'00"))</f>
        <v>23'38</v>
      </c>
      <c r="P26" s="107"/>
      <c r="Q26" s="22" t="str">
        <f>TEXT(VLOOKUP($C25,順位変動,Q$6*2),"(#)")</f>
        <v>(6)</v>
      </c>
      <c r="R26" s="107" t="str">
        <f>IF(VLOOKUP(VLOOKUP($C25,順位変動,Q$6*2),区間5,4)&lt;10000,TEXT(VLOOKUP(VLOOKUP($C25,順位変動,Q$6*2),区間5,4),"00'00"),TEXT(VLOOKUP(VLOOKUP($C25,順位変動,Q$6*2),区間5,4),"#°00'00"))</f>
        <v>30'06</v>
      </c>
      <c r="S26" s="107"/>
      <c r="T26" s="22" t="e">
        <f>TEXT(VLOOKUP($C25,順位変動,T$6*2),"(#)")</f>
        <v>#REF!</v>
      </c>
      <c r="U26" s="107" t="e">
        <f>IF(VLOOKUP(VLOOKUP($C25,順位変動,T$6*2),区間6,4)&lt;10000,TEXT(VLOOKUP(VLOOKUP($C25,順位変動,T$6*2),区間6,4),"00'00"),TEXT(VLOOKUP(VLOOKUP($C25,順位変動,T$6*2),区間6,4),"#°00'00"))</f>
        <v>#REF!</v>
      </c>
      <c r="V26" s="108"/>
      <c r="W26" s="22" t="e">
        <f>TEXT(VLOOKUP($C25,順位変動,W$6*2),"(#)")</f>
        <v>#REF!</v>
      </c>
      <c r="X26" s="107" t="e">
        <f>IF(VLOOKUP(VLOOKUP($C25,順位変動,W$6*2),区間7,4)&lt;10000,TEXT(VLOOKUP(VLOOKUP($C25,順位変動,W$6*2),区間7,4),"00'00"),TEXT(VLOOKUP(VLOOKUP($C25,順位変動,W$6*2),区間7,4),"#°00'00"))</f>
        <v>#REF!</v>
      </c>
      <c r="Y26" s="107"/>
      <c r="Z26" s="22" t="e">
        <f>TEXT(VLOOKUP($C25,順位変動,Z$6*2),"(#)")</f>
        <v>#REF!</v>
      </c>
      <c r="AA26" s="107" t="e">
        <f>IF(VLOOKUP(VLOOKUP($C25,順位変動,Z$6*2),区間8,4)&lt;10000,TEXT(VLOOKUP(VLOOKUP($C25,順位変動,Z$6*2),区間8,4),"00'00"),TEXT(VLOOKUP(VLOOKUP($C25,順位変動,Z$6*2),区間8,4),"#°00'00"))</f>
        <v>#REF!</v>
      </c>
      <c r="AB26" s="107"/>
      <c r="AC26" s="121" t="str">
        <f>R26</f>
        <v>30'06</v>
      </c>
      <c r="AD26" s="122"/>
    </row>
    <row r="27" spans="2:30" ht="15" customHeight="1">
      <c r="B27" s="112"/>
      <c r="C27" s="115"/>
      <c r="D27" s="23" t="str">
        <f>IF(COUNT(C25)=0,"",TEXT(VLOOKUP(B25,区間5,4),"00分00秒"))</f>
        <v>30分06秒</v>
      </c>
      <c r="E27" s="30" t="str">
        <f>TEXT(VLOOKUP($C25,順位変動,E$6*2),"(#)")</f>
        <v>(11)</v>
      </c>
      <c r="F27" s="123" t="str">
        <f>IF(VLOOKUP(VLOOKUP($C25,順位変動,E$6*2),区間1,4)&lt;10000,TEXT(VLOOKUP(VLOOKUP($C25,順位変動,E$6*2),区間1,4),"00'00"),TEXT(VLOOKUP(VLOOKUP($C25,順位変動,E$6*2),区間1,4),"#°00'00"))</f>
        <v>05'53</v>
      </c>
      <c r="G27" s="123"/>
      <c r="H27" s="31" t="str">
        <f>TEXT(VLOOKUP($C25,区間記録2,2),"(#)")</f>
        <v>(2)</v>
      </c>
      <c r="I27" s="123" t="str">
        <f>TEXT(VLOOKUP($C25,区間記録2,4),"00'00")</f>
        <v>05'36</v>
      </c>
      <c r="J27" s="123"/>
      <c r="K27" s="31" t="str">
        <f>TEXT(VLOOKUP($C25,区間記録3,2),"(#)")</f>
        <v>(5)</v>
      </c>
      <c r="L27" s="123" t="str">
        <f>TEXT(VLOOKUP($C25,区間記録3,4),"00'00")</f>
        <v>05'57</v>
      </c>
      <c r="M27" s="123"/>
      <c r="N27" s="31" t="str">
        <f>TEXT(VLOOKUP($C25,区間記録4,2),"(#)")</f>
        <v>(8)</v>
      </c>
      <c r="O27" s="123" t="str">
        <f>TEXT(VLOOKUP($C25,区間記録4,4),"00'00")</f>
        <v>06'12</v>
      </c>
      <c r="P27" s="123"/>
      <c r="Q27" s="31" t="str">
        <f>TEXT(VLOOKUP($C25,区間記録5,2),"(#)")</f>
        <v>(16)</v>
      </c>
      <c r="R27" s="123" t="str">
        <f>TEXT(VLOOKUP($C25,区間記録5,4),"00'00")</f>
        <v>06'28</v>
      </c>
      <c r="S27" s="123"/>
      <c r="T27" s="31" t="str">
        <f>TEXT(VLOOKUP($C25,区間記録6,2),"(#)")</f>
        <v/>
      </c>
      <c r="U27" s="123" t="str">
        <f>TEXT(VLOOKUP($C25,区間記録6,4),"00'00")</f>
        <v/>
      </c>
      <c r="V27" s="124"/>
      <c r="W27" s="31" t="str">
        <f>TEXT(VLOOKUP($C25,区間記録7,2),"(#)")</f>
        <v/>
      </c>
      <c r="X27" s="123" t="str">
        <f>TEXT(VLOOKUP($C25,区間記録7,4),"00'00")</f>
        <v/>
      </c>
      <c r="Y27" s="123"/>
      <c r="Z27" s="31" t="str">
        <f>TEXT(VLOOKUP($C25,区間記録8,2),"(#)")</f>
        <v/>
      </c>
      <c r="AA27" s="123" t="str">
        <f>TEXT(VLOOKUP($C25,区間記録8,4),"00'00")</f>
        <v/>
      </c>
      <c r="AB27" s="123"/>
      <c r="AC27" s="24" t="str">
        <f>TEXT(VLOOKUP(C25,躍進,6),"(#)")</f>
        <v/>
      </c>
      <c r="AD27" s="25" t="str">
        <f>IF(VLOOKUP(C25,躍進,4)="","",IF(VLOOKUP(C25,躍進,4)&lt;0,TEXT(INT(ABS(VLOOKUP(C25,躍進,4))/60)*100+MOD(ABS(VLOOKUP(C25,躍進,4)),60),"-00'00"),TEXT(INT(VLOOKUP(C25,躍進,4)/60)*100+MOD(VLOOKUP(C25,躍進,4),60),"+00'00")))</f>
        <v/>
      </c>
    </row>
    <row r="28" spans="2:30" ht="15" customHeight="1">
      <c r="B28" s="112">
        <v>7</v>
      </c>
      <c r="C28" s="120">
        <f>VLOOKUP(B28,区間5,2)</f>
        <v>8</v>
      </c>
      <c r="D28" s="27" t="str">
        <f>IF(COUNT(C28)=0,"",VLOOKUP(C28,出場校,2))</f>
        <v>立石ランナーズ女子</v>
      </c>
      <c r="E28" s="117" t="str">
        <f>IF(COUNT($C28)=0,"",VLOOKUP($C28,選手名,VLOOKUP($C28,オーダー,E$6+1)+1))</f>
        <v>松本　乃愛</v>
      </c>
      <c r="F28" s="117"/>
      <c r="G28" s="28">
        <f>IF(COUNT($C28)=0,"",VLOOKUP($C28,選手学年,VLOOKUP($C28,オーダー,E$6+1)+1))</f>
        <v>6</v>
      </c>
      <c r="H28" s="116" t="str">
        <f>IF(COUNT($C28)=0,"",VLOOKUP($C28,選手名,VLOOKUP($C28,オーダー,H$6+1)+1))</f>
        <v>野田　裕未</v>
      </c>
      <c r="I28" s="117"/>
      <c r="J28" s="28">
        <f>IF(COUNT($C28)=0,"",VLOOKUP($C28,選手学年,VLOOKUP($C28,オーダー,H$6+1)+1))</f>
        <v>5</v>
      </c>
      <c r="K28" s="116" t="str">
        <f>IF(COUNT($C28)=0,"",VLOOKUP($C28,選手名,VLOOKUP($C28,オーダー,K$6+1)+1))</f>
        <v>友川　遥</v>
      </c>
      <c r="L28" s="117"/>
      <c r="M28" s="28">
        <f>IF(COUNT($C28)=0,"",VLOOKUP($C28,選手学年,VLOOKUP($C28,オーダー,K$6+1)+1))</f>
        <v>5</v>
      </c>
      <c r="N28" s="116" t="str">
        <f>IF(COUNT($C28)=0,"",VLOOKUP($C28,選手名,VLOOKUP($C28,オーダー,N$6+1)+1))</f>
        <v>成清　桃</v>
      </c>
      <c r="O28" s="117"/>
      <c r="P28" s="28">
        <f>IF(COUNT($C28)=0,"",VLOOKUP($C28,選手学年,VLOOKUP($C28,オーダー,N$6+1)+1))</f>
        <v>6</v>
      </c>
      <c r="Q28" s="116" t="str">
        <f>IF(COUNT($C28)=0,"",VLOOKUP($C28,選手名,VLOOKUP($C28,オーダー,Q$6+1)+1))</f>
        <v>杉山　優</v>
      </c>
      <c r="R28" s="117"/>
      <c r="S28" s="28">
        <f>IF(COUNT($C28)=0,"",VLOOKUP($C28,選手学年,VLOOKUP($C28,オーダー,Q$6+1)+1))</f>
        <v>5</v>
      </c>
      <c r="T28" s="116" t="str">
        <f>IF(COUNT($C28)=0,"",VLOOKUP($C28,選手名,VLOOKUP($C28,オーダー,T$6+1)+1))</f>
        <v>宮崎　佐恵</v>
      </c>
      <c r="U28" s="117"/>
      <c r="V28" s="29">
        <f>IF(COUNT($C28)=0,"",VLOOKUP($C28,選手学年,VLOOKUP($C28,オーダー,T$6+1)+1))</f>
        <v>6</v>
      </c>
      <c r="W28" s="116">
        <f>IF(COUNT($C28)=0,"",VLOOKUP($C28,選手名,VLOOKUP($C28,オーダー,W$6+1)+1))</f>
        <v>8</v>
      </c>
      <c r="X28" s="117"/>
      <c r="Y28" s="28">
        <f>IF(COUNT($C28)=0,"",VLOOKUP($C28,選手学年,VLOOKUP($C28,オーダー,W$6+1)+1))</f>
        <v>8</v>
      </c>
      <c r="Z28" s="116">
        <f>IF(COUNT($C28)=0,"",VLOOKUP($C28,選手名,VLOOKUP($C28,オーダー,Z$6+1)+1))</f>
        <v>8</v>
      </c>
      <c r="AA28" s="117"/>
      <c r="AB28" s="28">
        <f>IF(COUNT($C28)=0,"",VLOOKUP($C28,選手学年,VLOOKUP($C28,オーダー,Z$6+1)+1))</f>
        <v>8</v>
      </c>
      <c r="AC28" s="118" t="str">
        <f>TEXT(VLOOKUP(C28,出場校,6)*10000+VLOOKUP(C28,出場校,7)*100+VLOOKUP(C28,出場校,8),"00'00")</f>
        <v>00'00</v>
      </c>
      <c r="AD28" s="119"/>
    </row>
    <row r="29" spans="2:30" ht="15" customHeight="1">
      <c r="B29" s="112"/>
      <c r="C29" s="114"/>
      <c r="D29" s="20" t="str">
        <f>IF(COUNT(C28)=0,"",TEXT(VLOOKUP(C28,出場校,3),"(@)"))</f>
        <v>(小郡市)</v>
      </c>
      <c r="E29" s="21"/>
      <c r="F29" s="107"/>
      <c r="G29" s="107"/>
      <c r="H29" s="22" t="str">
        <f>TEXT(VLOOKUP($C28,順位変動,H$6*2),"(#)")</f>
        <v>(8)</v>
      </c>
      <c r="I29" s="107" t="str">
        <f>IF(VLOOKUP(VLOOKUP($C28,順位変動,H$6*2),区間2,4)&lt;10000,TEXT(VLOOKUP(VLOOKUP($C28,順位変動,H$6*2),区間2,4),"00'00"),TEXT(VLOOKUP(VLOOKUP($C28,順位変動,H$6*2),区間2,4),"#°00'00"))</f>
        <v>11'39</v>
      </c>
      <c r="J29" s="107"/>
      <c r="K29" s="22" t="str">
        <f>TEXT(VLOOKUP($C28,順位変動,K$6*2),"(#)")</f>
        <v>(8)</v>
      </c>
      <c r="L29" s="107" t="str">
        <f>IF(VLOOKUP(VLOOKUP($C28,順位変動,K$6*2),区間3,4)&lt;10000,TEXT(VLOOKUP(VLOOKUP($C28,順位変動,K$6*2),区間3,4),"00'00"),TEXT(VLOOKUP(VLOOKUP($C28,順位変動,K$6*2),区間3,4),"#°00'00"))</f>
        <v>17'54</v>
      </c>
      <c r="M29" s="107"/>
      <c r="N29" s="22" t="str">
        <f>TEXT(VLOOKUP($C28,順位変動,N$6*2),"(#)")</f>
        <v>(7)</v>
      </c>
      <c r="O29" s="107" t="str">
        <f>IF(VLOOKUP(VLOOKUP($C28,順位変動,N$6*2),区間4,4)&lt;10000,TEXT(VLOOKUP(VLOOKUP($C28,順位変動,N$6*2),区間4,4),"00'00"),TEXT(VLOOKUP(VLOOKUP($C28,順位変動,N$6*2),区間4,4),"#°00'00"))</f>
        <v>24'14</v>
      </c>
      <c r="P29" s="107"/>
      <c r="Q29" s="22" t="str">
        <f>TEXT(VLOOKUP($C28,順位変動,Q$6*2),"(#)")</f>
        <v>(7)</v>
      </c>
      <c r="R29" s="107" t="str">
        <f>IF(VLOOKUP(VLOOKUP($C28,順位変動,Q$6*2),区間5,4)&lt;10000,TEXT(VLOOKUP(VLOOKUP($C28,順位変動,Q$6*2),区間5,4),"00'00"),TEXT(VLOOKUP(VLOOKUP($C28,順位変動,Q$6*2),区間5,4),"#°00'00"))</f>
        <v>30'49</v>
      </c>
      <c r="S29" s="107"/>
      <c r="T29" s="22" t="e">
        <f>TEXT(VLOOKUP($C28,順位変動,T$6*2),"(#)")</f>
        <v>#REF!</v>
      </c>
      <c r="U29" s="107" t="e">
        <f>IF(VLOOKUP(VLOOKUP($C28,順位変動,T$6*2),区間6,4)&lt;10000,TEXT(VLOOKUP(VLOOKUP($C28,順位変動,T$6*2),区間6,4),"00'00"),TEXT(VLOOKUP(VLOOKUP($C28,順位変動,T$6*2),区間6,4),"#°00'00"))</f>
        <v>#REF!</v>
      </c>
      <c r="V29" s="108"/>
      <c r="W29" s="22" t="e">
        <f>TEXT(VLOOKUP($C28,順位変動,W$6*2),"(#)")</f>
        <v>#REF!</v>
      </c>
      <c r="X29" s="107" t="e">
        <f>IF(VLOOKUP(VLOOKUP($C28,順位変動,W$6*2),区間7,4)&lt;10000,TEXT(VLOOKUP(VLOOKUP($C28,順位変動,W$6*2),区間7,4),"00'00"),TEXT(VLOOKUP(VLOOKUP($C28,順位変動,W$6*2),区間7,4),"#°00'00"))</f>
        <v>#REF!</v>
      </c>
      <c r="Y29" s="107"/>
      <c r="Z29" s="22" t="e">
        <f>TEXT(VLOOKUP($C28,順位変動,Z$6*2),"(#)")</f>
        <v>#REF!</v>
      </c>
      <c r="AA29" s="107" t="e">
        <f>IF(VLOOKUP(VLOOKUP($C28,順位変動,Z$6*2),区間8,4)&lt;10000,TEXT(VLOOKUP(VLOOKUP($C28,順位変動,Z$6*2),区間8,4),"00'00"),TEXT(VLOOKUP(VLOOKUP($C28,順位変動,Z$6*2),区間8,4),"#°00'00"))</f>
        <v>#REF!</v>
      </c>
      <c r="AB29" s="107"/>
      <c r="AC29" s="121" t="str">
        <f>R29</f>
        <v>30'49</v>
      </c>
      <c r="AD29" s="122"/>
    </row>
    <row r="30" spans="2:30" ht="15" customHeight="1">
      <c r="B30" s="112"/>
      <c r="C30" s="115"/>
      <c r="D30" s="23" t="str">
        <f>IF(COUNT(C28)=0,"",TEXT(VLOOKUP(B28,区間5,4),"00分00秒"))</f>
        <v>30分49秒</v>
      </c>
      <c r="E30" s="30" t="str">
        <f>TEXT(VLOOKUP($C28,順位変動,E$6*2),"(#)")</f>
        <v>(10)</v>
      </c>
      <c r="F30" s="123" t="str">
        <f>IF(VLOOKUP(VLOOKUP($C28,順位変動,E$6*2),区間1,4)&lt;10000,TEXT(VLOOKUP(VLOOKUP($C28,順位変動,E$6*2),区間1,4),"00'00"),TEXT(VLOOKUP(VLOOKUP($C28,順位変動,E$6*2),区間1,4),"#°00'00"))</f>
        <v>05'49</v>
      </c>
      <c r="G30" s="123"/>
      <c r="H30" s="31" t="str">
        <f>TEXT(VLOOKUP($C28,区間記録2,2),"(#)")</f>
        <v>(6)</v>
      </c>
      <c r="I30" s="123" t="str">
        <f>TEXT(VLOOKUP($C28,区間記録2,4),"00'00")</f>
        <v>05'50</v>
      </c>
      <c r="J30" s="123"/>
      <c r="K30" s="31" t="str">
        <f>TEXT(VLOOKUP($C28,区間記録3,2),"(#)")</f>
        <v>(9)</v>
      </c>
      <c r="L30" s="123" t="str">
        <f>TEXT(VLOOKUP($C28,区間記録3,4),"00'00")</f>
        <v>06'15</v>
      </c>
      <c r="M30" s="123"/>
      <c r="N30" s="31" t="str">
        <f>TEXT(VLOOKUP($C28,区間記録4,2),"(#)")</f>
        <v>(9)</v>
      </c>
      <c r="O30" s="123" t="str">
        <f>TEXT(VLOOKUP($C28,区間記録4,4),"00'00")</f>
        <v>06'20</v>
      </c>
      <c r="P30" s="123"/>
      <c r="Q30" s="31" t="str">
        <f>TEXT(VLOOKUP($C28,区間記録5,2),"(#)")</f>
        <v>(17)</v>
      </c>
      <c r="R30" s="123" t="str">
        <f>TEXT(VLOOKUP($C28,区間記録5,4),"00'00")</f>
        <v>06'35</v>
      </c>
      <c r="S30" s="123"/>
      <c r="T30" s="31" t="str">
        <f>TEXT(VLOOKUP($C28,区間記録6,2),"(#)")</f>
        <v/>
      </c>
      <c r="U30" s="123" t="str">
        <f>TEXT(VLOOKUP($C28,区間記録6,4),"00'00")</f>
        <v/>
      </c>
      <c r="V30" s="124"/>
      <c r="W30" s="31" t="str">
        <f>TEXT(VLOOKUP($C28,区間記録7,2),"(#)")</f>
        <v/>
      </c>
      <c r="X30" s="123" t="str">
        <f>TEXT(VLOOKUP($C28,区間記録7,4),"00'00")</f>
        <v/>
      </c>
      <c r="Y30" s="123"/>
      <c r="Z30" s="31" t="str">
        <f>TEXT(VLOOKUP($C28,区間記録8,2),"(#)")</f>
        <v/>
      </c>
      <c r="AA30" s="123" t="str">
        <f>TEXT(VLOOKUP($C28,区間記録8,4),"00'00")</f>
        <v/>
      </c>
      <c r="AB30" s="123"/>
      <c r="AC30" s="24" t="str">
        <f>TEXT(VLOOKUP(C28,躍進,6),"(#)")</f>
        <v/>
      </c>
      <c r="AD30" s="25" t="str">
        <f>IF(VLOOKUP(C28,躍進,4)="","",IF(VLOOKUP(C28,躍進,4)&lt;0,TEXT(INT(ABS(VLOOKUP(C28,躍進,4))/60)*100+MOD(ABS(VLOOKUP(C28,躍進,4)),60),"-00'00"),TEXT(INT(VLOOKUP(C28,躍進,4)/60)*100+MOD(VLOOKUP(C28,躍進,4),60),"+00'00")))</f>
        <v/>
      </c>
    </row>
    <row r="31" spans="2:30" ht="15" customHeight="1">
      <c r="B31" s="112">
        <v>8</v>
      </c>
      <c r="C31" s="120">
        <f>VLOOKUP(B31,区間5,2)</f>
        <v>2</v>
      </c>
      <c r="D31" s="27" t="str">
        <f>IF(COUNT(C31)=0,"",VLOOKUP(C31,出場校,2))</f>
        <v>本城陸上クラブＡ</v>
      </c>
      <c r="E31" s="117" t="str">
        <f>IF(COUNT($C31)=0,"",VLOOKUP($C31,選手名,VLOOKUP($C31,オーダー,E$6+1)+1))</f>
        <v>井元　葵音</v>
      </c>
      <c r="F31" s="117"/>
      <c r="G31" s="28">
        <f>IF(COUNT($C31)=0,"",VLOOKUP($C31,選手学年,VLOOKUP($C31,オーダー,E$6+1)+1))</f>
        <v>6</v>
      </c>
      <c r="H31" s="116" t="str">
        <f>IF(COUNT($C31)=0,"",VLOOKUP($C31,選手名,VLOOKUP($C31,オーダー,H$6+1)+1))</f>
        <v>藤岡　加梨</v>
      </c>
      <c r="I31" s="117"/>
      <c r="J31" s="28">
        <f>IF(COUNT($C31)=0,"",VLOOKUP($C31,選手学年,VLOOKUP($C31,オーダー,H$6+1)+1))</f>
        <v>5</v>
      </c>
      <c r="K31" s="116" t="str">
        <f>IF(COUNT($C31)=0,"",VLOOKUP($C31,選手名,VLOOKUP($C31,オーダー,K$6+1)+1))</f>
        <v>古川　春名</v>
      </c>
      <c r="L31" s="117"/>
      <c r="M31" s="28">
        <f>IF(COUNT($C31)=0,"",VLOOKUP($C31,選手学年,VLOOKUP($C31,オーダー,K$6+1)+1))</f>
        <v>6</v>
      </c>
      <c r="N31" s="116" t="str">
        <f>IF(COUNT($C31)=0,"",VLOOKUP($C31,選手名,VLOOKUP($C31,オーダー,N$6+1)+1))</f>
        <v>橘　未也美</v>
      </c>
      <c r="O31" s="117"/>
      <c r="P31" s="28">
        <f>IF(COUNT($C31)=0,"",VLOOKUP($C31,選手学年,VLOOKUP($C31,オーダー,N$6+1)+1))</f>
        <v>6</v>
      </c>
      <c r="Q31" s="116" t="str">
        <f>IF(COUNT($C31)=0,"",VLOOKUP($C31,選手名,VLOOKUP($C31,オーダー,Q$6+1)+1))</f>
        <v>入江　南帆</v>
      </c>
      <c r="R31" s="117"/>
      <c r="S31" s="28">
        <f>IF(COUNT($C31)=0,"",VLOOKUP($C31,選手学年,VLOOKUP($C31,オーダー,Q$6+1)+1))</f>
        <v>6</v>
      </c>
      <c r="T31" s="116" t="str">
        <f>IF(COUNT($C31)=0,"",VLOOKUP($C31,選手名,VLOOKUP($C31,オーダー,T$6+1)+1))</f>
        <v>関屋　萌花</v>
      </c>
      <c r="U31" s="117"/>
      <c r="V31" s="29">
        <f>IF(COUNT($C31)=0,"",VLOOKUP($C31,選手学年,VLOOKUP($C31,オーダー,T$6+1)+1))</f>
        <v>5</v>
      </c>
      <c r="W31" s="116" t="str">
        <f>IF(COUNT($C31)=0,"",VLOOKUP($C31,選手名,VLOOKUP($C31,オーダー,W$6+1)+1))</f>
        <v>香山　七海</v>
      </c>
      <c r="X31" s="117"/>
      <c r="Y31" s="28">
        <f>IF(COUNT($C31)=0,"",VLOOKUP($C31,選手学年,VLOOKUP($C31,オーダー,W$6+1)+1))</f>
        <v>6</v>
      </c>
      <c r="Z31" s="116" t="str">
        <f>IF(COUNT($C31)=0,"",VLOOKUP($C31,選手名,VLOOKUP($C31,オーダー,Z$6+1)+1))</f>
        <v>神田　真央</v>
      </c>
      <c r="AA31" s="117"/>
      <c r="AB31" s="28">
        <f>IF(COUNT($C31)=0,"",VLOOKUP($C31,選手学年,VLOOKUP($C31,オーダー,Z$6+1)+1))</f>
        <v>6</v>
      </c>
      <c r="AC31" s="118" t="str">
        <f>TEXT(VLOOKUP(C31,出場校,6)*10000+VLOOKUP(C31,出場校,7)*100+VLOOKUP(C31,出場校,8),"00'00")</f>
        <v>00'00</v>
      </c>
      <c r="AD31" s="119"/>
    </row>
    <row r="32" spans="2:30" ht="15" customHeight="1">
      <c r="B32" s="112"/>
      <c r="C32" s="114"/>
      <c r="D32" s="20" t="str">
        <f>IF(COUNT(C31)=0,"",TEXT(VLOOKUP(C31,出場校,3),"(@)"))</f>
        <v>(北九州市)</v>
      </c>
      <c r="E32" s="21"/>
      <c r="F32" s="107"/>
      <c r="G32" s="107"/>
      <c r="H32" s="22" t="str">
        <f>TEXT(VLOOKUP($C31,順位変動,H$6*2),"(#)")</f>
        <v>(9)</v>
      </c>
      <c r="I32" s="107" t="str">
        <f>IF(VLOOKUP(VLOOKUP($C31,順位変動,H$6*2),区間2,4)&lt;10000,TEXT(VLOOKUP(VLOOKUP($C31,順位変動,H$6*2),区間2,4),"00'00"),TEXT(VLOOKUP(VLOOKUP($C31,順位変動,H$6*2),区間2,4),"#°00'00"))</f>
        <v>11'46</v>
      </c>
      <c r="J32" s="107"/>
      <c r="K32" s="22" t="str">
        <f>TEXT(VLOOKUP($C31,順位変動,K$6*2),"(#)")</f>
        <v>(9)</v>
      </c>
      <c r="L32" s="107" t="str">
        <f>IF(VLOOKUP(VLOOKUP($C31,順位変動,K$6*2),区間3,4)&lt;10000,TEXT(VLOOKUP(VLOOKUP($C31,順位変動,K$6*2),区間3,4),"00'00"),TEXT(VLOOKUP(VLOOKUP($C31,順位変動,K$6*2),区間3,4),"#°00'00"))</f>
        <v>18'15</v>
      </c>
      <c r="M32" s="107"/>
      <c r="N32" s="22" t="str">
        <f>TEXT(VLOOKUP($C31,順位変動,N$6*2),"(#)")</f>
        <v>(8)</v>
      </c>
      <c r="O32" s="107" t="str">
        <f>IF(VLOOKUP(VLOOKUP($C31,順位変動,N$6*2),区間4,4)&lt;10000,TEXT(VLOOKUP(VLOOKUP($C31,順位変動,N$6*2),区間4,4),"00'00"),TEXT(VLOOKUP(VLOOKUP($C31,順位変動,N$6*2),区間4,4),"#°00'00"))</f>
        <v>24'36</v>
      </c>
      <c r="P32" s="107"/>
      <c r="Q32" s="22" t="str">
        <f>TEXT(VLOOKUP($C31,順位変動,Q$6*2),"(#)")</f>
        <v>(8)</v>
      </c>
      <c r="R32" s="107" t="str">
        <f>IF(VLOOKUP(VLOOKUP($C31,順位変動,Q$6*2),区間5,4)&lt;10000,TEXT(VLOOKUP(VLOOKUP($C31,順位変動,Q$6*2),区間5,4),"00'00"),TEXT(VLOOKUP(VLOOKUP($C31,順位変動,Q$6*2),区間5,4),"#°00'00"))</f>
        <v>30'53</v>
      </c>
      <c r="S32" s="107"/>
      <c r="T32" s="22" t="e">
        <f>TEXT(VLOOKUP($C31,順位変動,T$6*2),"(#)")</f>
        <v>#REF!</v>
      </c>
      <c r="U32" s="107" t="e">
        <f>IF(VLOOKUP(VLOOKUP($C31,順位変動,T$6*2),区間6,4)&lt;10000,TEXT(VLOOKUP(VLOOKUP($C31,順位変動,T$6*2),区間6,4),"00'00"),TEXT(VLOOKUP(VLOOKUP($C31,順位変動,T$6*2),区間6,4),"#°00'00"))</f>
        <v>#REF!</v>
      </c>
      <c r="V32" s="108"/>
      <c r="W32" s="22" t="e">
        <f>TEXT(VLOOKUP($C31,順位変動,W$6*2),"(#)")</f>
        <v>#REF!</v>
      </c>
      <c r="X32" s="107" t="e">
        <f>IF(VLOOKUP(VLOOKUP($C31,順位変動,W$6*2),区間7,4)&lt;10000,TEXT(VLOOKUP(VLOOKUP($C31,順位変動,W$6*2),区間7,4),"00'00"),TEXT(VLOOKUP(VLOOKUP($C31,順位変動,W$6*2),区間7,4),"#°00'00"))</f>
        <v>#REF!</v>
      </c>
      <c r="Y32" s="107"/>
      <c r="Z32" s="22" t="e">
        <f>TEXT(VLOOKUP($C31,順位変動,Z$6*2),"(#)")</f>
        <v>#REF!</v>
      </c>
      <c r="AA32" s="107" t="e">
        <f>IF(VLOOKUP(VLOOKUP($C31,順位変動,Z$6*2),区間8,4)&lt;10000,TEXT(VLOOKUP(VLOOKUP($C31,順位変動,Z$6*2),区間8,4),"00'00"),TEXT(VLOOKUP(VLOOKUP($C31,順位変動,Z$6*2),区間8,4),"#°00'00"))</f>
        <v>#REF!</v>
      </c>
      <c r="AB32" s="107"/>
      <c r="AC32" s="121" t="str">
        <f>R32</f>
        <v>30'53</v>
      </c>
      <c r="AD32" s="122"/>
    </row>
    <row r="33" spans="2:30" ht="15" customHeight="1">
      <c r="B33" s="112"/>
      <c r="C33" s="115"/>
      <c r="D33" s="23" t="str">
        <f>IF(COUNT(C31)=0,"",TEXT(VLOOKUP(B31,区間5,4),"00分00秒"))</f>
        <v>30分53秒</v>
      </c>
      <c r="E33" s="30" t="str">
        <f>TEXT(VLOOKUP($C31,順位変動,E$6*2),"(#)")</f>
        <v>(7)</v>
      </c>
      <c r="F33" s="123" t="str">
        <f>IF(VLOOKUP(VLOOKUP($C31,順位変動,E$6*2),区間1,4)&lt;10000,TEXT(VLOOKUP(VLOOKUP($C31,順位変動,E$6*2),区間1,4),"00'00"),TEXT(VLOOKUP(VLOOKUP($C31,順位変動,E$6*2),区間1,4),"#°00'00"))</f>
        <v>05'41</v>
      </c>
      <c r="G33" s="123"/>
      <c r="H33" s="31" t="str">
        <f>TEXT(VLOOKUP($C31,区間記録2,2),"(#)")</f>
        <v>(9)</v>
      </c>
      <c r="I33" s="123" t="str">
        <f>TEXT(VLOOKUP($C31,区間記録2,4),"00'00")</f>
        <v>06'05</v>
      </c>
      <c r="J33" s="123"/>
      <c r="K33" s="31" t="str">
        <f>TEXT(VLOOKUP($C31,区間記録3,2),"(#)")</f>
        <v>(14)</v>
      </c>
      <c r="L33" s="123" t="str">
        <f>TEXT(VLOOKUP($C31,区間記録3,4),"00'00")</f>
        <v>06'29</v>
      </c>
      <c r="M33" s="123"/>
      <c r="N33" s="31" t="str">
        <f>TEXT(VLOOKUP($C31,区間記録4,2),"(#)")</f>
        <v>(10)</v>
      </c>
      <c r="O33" s="123" t="str">
        <f>TEXT(VLOOKUP($C31,区間記録4,4),"00'00")</f>
        <v>06'21</v>
      </c>
      <c r="P33" s="123"/>
      <c r="Q33" s="31" t="str">
        <f>TEXT(VLOOKUP($C31,区間記録5,2),"(#)")</f>
        <v>(12)</v>
      </c>
      <c r="R33" s="123" t="str">
        <f>TEXT(VLOOKUP($C31,区間記録5,4),"00'00")</f>
        <v>06'17</v>
      </c>
      <c r="S33" s="123"/>
      <c r="T33" s="31" t="str">
        <f>TEXT(VLOOKUP($C31,区間記録6,2),"(#)")</f>
        <v/>
      </c>
      <c r="U33" s="123" t="str">
        <f>TEXT(VLOOKUP($C31,区間記録6,4),"00'00")</f>
        <v/>
      </c>
      <c r="V33" s="124"/>
      <c r="W33" s="31" t="str">
        <f>TEXT(VLOOKUP($C31,区間記録7,2),"(#)")</f>
        <v/>
      </c>
      <c r="X33" s="123" t="str">
        <f>TEXT(VLOOKUP($C31,区間記録7,4),"00'00")</f>
        <v/>
      </c>
      <c r="Y33" s="123"/>
      <c r="Z33" s="31" t="str">
        <f>TEXT(VLOOKUP($C31,区間記録8,2),"(#)")</f>
        <v/>
      </c>
      <c r="AA33" s="123" t="str">
        <f>TEXT(VLOOKUP($C31,区間記録8,4),"00'00")</f>
        <v/>
      </c>
      <c r="AB33" s="123"/>
      <c r="AC33" s="32" t="str">
        <f>TEXT(VLOOKUP(C31,躍進,6),"(#)")</f>
        <v/>
      </c>
      <c r="AD33" s="33" t="str">
        <f>IF(VLOOKUP(C31,躍進,4)="","",IF(VLOOKUP(C31,躍進,4)&lt;0,TEXT(INT(ABS(VLOOKUP(C31,躍進,4))/60)*100+MOD(ABS(VLOOKUP(C31,躍進,4)),60),"-00'00"),TEXT(INT(VLOOKUP(C31,躍進,4)/60)*100+MOD(VLOOKUP(C31,躍進,4),60),"+00'00")))</f>
        <v/>
      </c>
    </row>
    <row r="34" spans="2:30" ht="15" customHeight="1">
      <c r="B34" s="125">
        <v>9</v>
      </c>
      <c r="C34" s="120">
        <f>VLOOKUP(B34,区間5,2)</f>
        <v>18</v>
      </c>
      <c r="D34" s="34" t="str">
        <f>IF(COUNT(C34)=0,"",VLOOKUP(C34,出場校,2))</f>
        <v>三重町陸上クラブ男子Ｂ</v>
      </c>
      <c r="E34" s="94" t="str">
        <f>IF(COUNT($C34)=0,"",VLOOKUP($C34,選手名,VLOOKUP($C34,オーダー,E$6+1)+1))</f>
        <v>田口　直樹</v>
      </c>
      <c r="F34" s="94"/>
      <c r="G34" s="35">
        <f>IF(COUNT($C34)=0,"",VLOOKUP($C34,選手学年,VLOOKUP($C34,オーダー,E$6+1)+1))</f>
        <v>6</v>
      </c>
      <c r="H34" s="93" t="str">
        <f>IF(COUNT($C34)=0,"",VLOOKUP($C34,選手名,VLOOKUP($C34,オーダー,H$6+1)+1))</f>
        <v>三浦　佑</v>
      </c>
      <c r="I34" s="94"/>
      <c r="J34" s="35">
        <f>IF(COUNT($C34)=0,"",VLOOKUP($C34,選手学年,VLOOKUP($C34,オーダー,H$6+1)+1))</f>
        <v>5</v>
      </c>
      <c r="K34" s="93" t="str">
        <f>IF(COUNT($C34)=0,"",VLOOKUP($C34,選手名,VLOOKUP($C34,オーダー,K$6+1)+1))</f>
        <v>神品　裕一郎</v>
      </c>
      <c r="L34" s="94"/>
      <c r="M34" s="35">
        <f>IF(COUNT($C34)=0,"",VLOOKUP($C34,選手学年,VLOOKUP($C34,オーダー,K$6+1)+1))</f>
        <v>5</v>
      </c>
      <c r="N34" s="93" t="str">
        <f>IF(COUNT($C34)=0,"",VLOOKUP($C34,選手名,VLOOKUP($C34,オーダー,N$6+1)+1))</f>
        <v>佐藤　翔</v>
      </c>
      <c r="O34" s="94"/>
      <c r="P34" s="35">
        <f>IF(COUNT($C34)=0,"",VLOOKUP($C34,選手学年,VLOOKUP($C34,オーダー,N$6+1)+1))</f>
        <v>5</v>
      </c>
      <c r="Q34" s="93" t="str">
        <f>IF(COUNT($C34)=0,"",VLOOKUP($C34,選手名,VLOOKUP($C34,オーダー,Q$6+1)+1))</f>
        <v>三浦　孝文</v>
      </c>
      <c r="R34" s="94"/>
      <c r="S34" s="35">
        <f>IF(COUNT($C34)=0,"",VLOOKUP($C34,選手学年,VLOOKUP($C34,オーダー,Q$6+1)+1))</f>
        <v>6</v>
      </c>
      <c r="T34" s="93" t="str">
        <f>IF(COUNT($C34)=0,"",VLOOKUP($C34,選手名,VLOOKUP($C34,オーダー,T$6+1)+1))</f>
        <v>玉田　優乃介</v>
      </c>
      <c r="U34" s="94"/>
      <c r="V34" s="36">
        <f>IF(COUNT($C34)=0,"",VLOOKUP($C34,選手学年,VLOOKUP($C34,オーダー,T$6+1)+1))</f>
        <v>5</v>
      </c>
      <c r="W34" s="93" t="str">
        <f>IF(COUNT($C34)=0,"",VLOOKUP($C34,選手名,VLOOKUP($C34,オーダー,W$6+1)+1))</f>
        <v>藍澤　朋来</v>
      </c>
      <c r="X34" s="94"/>
      <c r="Y34" s="35">
        <f>IF(COUNT($C34)=0,"",VLOOKUP($C34,選手学年,VLOOKUP($C34,オーダー,W$6+1)+1))</f>
        <v>5</v>
      </c>
      <c r="Z34" s="93" t="str">
        <f>IF(COUNT($C34)=0,"",VLOOKUP($C34,選手名,VLOOKUP($C34,オーダー,Z$6+1)+1))</f>
        <v>渡邉　飛彰</v>
      </c>
      <c r="AA34" s="94"/>
      <c r="AB34" s="35">
        <f>IF(COUNT($C34)=0,"",VLOOKUP($C34,選手学年,VLOOKUP($C34,オーダー,Z$6+1)+1))</f>
        <v>5</v>
      </c>
      <c r="AC34" s="121" t="str">
        <f>TEXT(VLOOKUP(C34,出場校,6)*10000+VLOOKUP(C34,出場校,7)*100+VLOOKUP(C34,出場校,8),"00'00")</f>
        <v>00'00</v>
      </c>
      <c r="AD34" s="122"/>
    </row>
    <row r="35" spans="2:30" ht="15" customHeight="1">
      <c r="B35" s="112"/>
      <c r="C35" s="114"/>
      <c r="D35" s="20" t="str">
        <f>IF(COUNT(C34)=0,"",TEXT(VLOOKUP(C34,出場校,3),"(@)"))</f>
        <v>(豊後大野市)</v>
      </c>
      <c r="E35" s="21"/>
      <c r="F35" s="107"/>
      <c r="G35" s="107"/>
      <c r="H35" s="22" t="str">
        <f>TEXT(VLOOKUP($C34,順位変動,H$6*2),"(#)")</f>
        <v>(11)</v>
      </c>
      <c r="I35" s="107" t="str">
        <f>IF(VLOOKUP(VLOOKUP($C34,順位変動,H$6*2),区間2,4)&lt;10000,TEXT(VLOOKUP(VLOOKUP($C34,順位変動,H$6*2),区間2,4),"00'00"),TEXT(VLOOKUP(VLOOKUP($C34,順位変動,H$6*2),区間2,4),"#°00'00"))</f>
        <v>12'07</v>
      </c>
      <c r="J35" s="107"/>
      <c r="K35" s="22" t="str">
        <f>TEXT(VLOOKUP($C34,順位変動,K$6*2),"(#)")</f>
        <v>(10)</v>
      </c>
      <c r="L35" s="107" t="str">
        <f>IF(VLOOKUP(VLOOKUP($C34,順位変動,K$6*2),区間3,4)&lt;10000,TEXT(VLOOKUP(VLOOKUP($C34,順位変動,K$6*2),区間3,4),"00'00"),TEXT(VLOOKUP(VLOOKUP($C34,順位変動,K$6*2),区間3,4),"#°00'00"))</f>
        <v>18'21</v>
      </c>
      <c r="M35" s="107"/>
      <c r="N35" s="22" t="str">
        <f>TEXT(VLOOKUP($C34,順位変動,N$6*2),"(#)")</f>
        <v>(11)</v>
      </c>
      <c r="O35" s="107" t="str">
        <f>IF(VLOOKUP(VLOOKUP($C34,順位変動,N$6*2),区間4,4)&lt;10000,TEXT(VLOOKUP(VLOOKUP($C34,順位変動,N$6*2),区間4,4),"00'00"),TEXT(VLOOKUP(VLOOKUP($C34,順位変動,N$6*2),区間4,4),"#°00'00"))</f>
        <v>25'05</v>
      </c>
      <c r="P35" s="107"/>
      <c r="Q35" s="22" t="str">
        <f>TEXT(VLOOKUP($C34,順位変動,Q$6*2),"(#)")</f>
        <v>(9)</v>
      </c>
      <c r="R35" s="107" t="str">
        <f>IF(VLOOKUP(VLOOKUP($C34,順位変動,Q$6*2),区間5,4)&lt;10000,TEXT(VLOOKUP(VLOOKUP($C34,順位変動,Q$6*2),区間5,4),"00'00"),TEXT(VLOOKUP(VLOOKUP($C34,順位変動,Q$6*2),区間5,4),"#°00'00"))</f>
        <v>31'15</v>
      </c>
      <c r="S35" s="107"/>
      <c r="T35" s="22" t="e">
        <f>TEXT(VLOOKUP($C34,順位変動,T$6*2),"(#)")</f>
        <v>#REF!</v>
      </c>
      <c r="U35" s="107" t="e">
        <f>IF(VLOOKUP(VLOOKUP($C34,順位変動,T$6*2),区間6,4)&lt;10000,TEXT(VLOOKUP(VLOOKUP($C34,順位変動,T$6*2),区間6,4),"00'00"),TEXT(VLOOKUP(VLOOKUP($C34,順位変動,T$6*2),区間6,4),"#°00'00"))</f>
        <v>#REF!</v>
      </c>
      <c r="V35" s="108"/>
      <c r="W35" s="22" t="e">
        <f>TEXT(VLOOKUP($C34,順位変動,W$6*2),"(#)")</f>
        <v>#REF!</v>
      </c>
      <c r="X35" s="107" t="e">
        <f>IF(VLOOKUP(VLOOKUP($C34,順位変動,W$6*2),区間7,4)&lt;10000,TEXT(VLOOKUP(VLOOKUP($C34,順位変動,W$6*2),区間7,4),"00'00"),TEXT(VLOOKUP(VLOOKUP($C34,順位変動,W$6*2),区間7,4),"#°00'00"))</f>
        <v>#REF!</v>
      </c>
      <c r="Y35" s="107"/>
      <c r="Z35" s="22" t="e">
        <f>TEXT(VLOOKUP($C34,順位変動,Z$6*2),"(#)")</f>
        <v>#REF!</v>
      </c>
      <c r="AA35" s="107" t="e">
        <f>IF(VLOOKUP(VLOOKUP($C34,順位変動,Z$6*2),区間8,4)&lt;10000,TEXT(VLOOKUP(VLOOKUP($C34,順位変動,Z$6*2),区間8,4),"00'00"),TEXT(VLOOKUP(VLOOKUP($C34,順位変動,Z$6*2),区間8,4),"#°00'00"))</f>
        <v>#REF!</v>
      </c>
      <c r="AB35" s="107"/>
      <c r="AC35" s="121" t="str">
        <f>R35</f>
        <v>31'15</v>
      </c>
      <c r="AD35" s="122"/>
    </row>
    <row r="36" spans="2:30" ht="15" customHeight="1">
      <c r="B36" s="112"/>
      <c r="C36" s="115"/>
      <c r="D36" s="23" t="str">
        <f>IF(COUNT(C34)=0,"",TEXT(VLOOKUP(B34,区間5,4),"00分00秒"))</f>
        <v>31分15秒</v>
      </c>
      <c r="E36" s="30" t="str">
        <f>TEXT(VLOOKUP($C34,順位変動,E$6*2),"(#)")</f>
        <v>(9)</v>
      </c>
      <c r="F36" s="123" t="str">
        <f>IF(VLOOKUP(VLOOKUP($C34,順位変動,E$6*2),区間1,4)&lt;10000,TEXT(VLOOKUP(VLOOKUP($C34,順位変動,E$6*2),区間1,4),"00'00"),TEXT(VLOOKUP(VLOOKUP($C34,順位変動,E$6*2),区間1,4),"#°00'00"))</f>
        <v>05'48</v>
      </c>
      <c r="G36" s="123"/>
      <c r="H36" s="31" t="str">
        <f>TEXT(VLOOKUP($C34,区間記録2,2),"(#)")</f>
        <v>(14)</v>
      </c>
      <c r="I36" s="123" t="str">
        <f>TEXT(VLOOKUP($C34,区間記録2,4),"00'00")</f>
        <v>06'19</v>
      </c>
      <c r="J36" s="123"/>
      <c r="K36" s="31" t="str">
        <f>TEXT(VLOOKUP($C34,区間記録3,2),"(#)")</f>
        <v>(8)</v>
      </c>
      <c r="L36" s="123" t="str">
        <f>TEXT(VLOOKUP($C34,区間記録3,4),"00'00")</f>
        <v>06'14</v>
      </c>
      <c r="M36" s="123"/>
      <c r="N36" s="31" t="str">
        <f>TEXT(VLOOKUP($C34,区間記録4,2),"(#)")</f>
        <v>(15)</v>
      </c>
      <c r="O36" s="123" t="str">
        <f>TEXT(VLOOKUP($C34,区間記録4,4),"00'00")</f>
        <v>06'44</v>
      </c>
      <c r="P36" s="123"/>
      <c r="Q36" s="31" t="str">
        <f>TEXT(VLOOKUP($C34,区間記録5,2),"(#)")</f>
        <v>(8)</v>
      </c>
      <c r="R36" s="123" t="str">
        <f>TEXT(VLOOKUP($C34,区間記録5,4),"00'00")</f>
        <v>06'10</v>
      </c>
      <c r="S36" s="123"/>
      <c r="T36" s="31" t="str">
        <f>TEXT(VLOOKUP($C34,区間記録6,2),"(#)")</f>
        <v/>
      </c>
      <c r="U36" s="123" t="str">
        <f>TEXT(VLOOKUP($C34,区間記録6,4),"00'00")</f>
        <v/>
      </c>
      <c r="V36" s="124"/>
      <c r="W36" s="31" t="str">
        <f>TEXT(VLOOKUP($C34,区間記録7,2),"(#)")</f>
        <v/>
      </c>
      <c r="X36" s="123" t="str">
        <f>TEXT(VLOOKUP($C34,区間記録7,4),"00'00")</f>
        <v/>
      </c>
      <c r="Y36" s="123"/>
      <c r="Z36" s="31" t="str">
        <f>TEXT(VLOOKUP($C34,区間記録8,2),"(#)")</f>
        <v/>
      </c>
      <c r="AA36" s="123" t="str">
        <f>TEXT(VLOOKUP($C34,区間記録8,4),"00'00")</f>
        <v/>
      </c>
      <c r="AB36" s="123"/>
      <c r="AC36" s="24" t="str">
        <f>TEXT(VLOOKUP(C34,躍進,6),"(#)")</f>
        <v/>
      </c>
      <c r="AD36" s="25" t="str">
        <f>IF(VLOOKUP(C34,躍進,4)="","",IF(VLOOKUP(C34,躍進,4)&lt;0,TEXT(INT(ABS(VLOOKUP(C34,躍進,4))/60)*100+MOD(ABS(VLOOKUP(C34,躍進,4)),60),"-00'00"),TEXT(INT(VLOOKUP(C34,躍進,4)/60)*100+MOD(VLOOKUP(C34,躍進,4),60),"+00'00")))</f>
        <v/>
      </c>
    </row>
    <row r="37" spans="2:30" ht="15" customHeight="1">
      <c r="B37" s="112">
        <v>10</v>
      </c>
      <c r="C37" s="120">
        <f>VLOOKUP(B37,区間5,2)</f>
        <v>22</v>
      </c>
      <c r="D37" s="27" t="str">
        <f>IF(COUNT(C37)=0,"",VLOOKUP(C37,出場校,2))</f>
        <v>佐伯わくわくクラブ</v>
      </c>
      <c r="E37" s="117" t="str">
        <f>IF(COUNT($C37)=0,"",VLOOKUP($C37,選手名,VLOOKUP($C37,オーダー,E$6+1)+1))</f>
        <v>三重野　颯</v>
      </c>
      <c r="F37" s="117"/>
      <c r="G37" s="28">
        <f>IF(COUNT($C37)=0,"",VLOOKUP($C37,選手学年,VLOOKUP($C37,オーダー,E$6+1)+1))</f>
        <v>6</v>
      </c>
      <c r="H37" s="116" t="str">
        <f>IF(COUNT($C37)=0,"",VLOOKUP($C37,選手名,VLOOKUP($C37,オーダー,H$6+1)+1))</f>
        <v>泥谷　星我</v>
      </c>
      <c r="I37" s="117"/>
      <c r="J37" s="28">
        <f>IF(COUNT($C37)=0,"",VLOOKUP($C37,選手学年,VLOOKUP($C37,オーダー,H$6+1)+1))</f>
        <v>6</v>
      </c>
      <c r="K37" s="116" t="str">
        <f>IF(COUNT($C37)=0,"",VLOOKUP($C37,選手名,VLOOKUP($C37,オーダー,K$6+1)+1))</f>
        <v>佐保　寿珠</v>
      </c>
      <c r="L37" s="117"/>
      <c r="M37" s="28">
        <f>IF(COUNT($C37)=0,"",VLOOKUP($C37,選手学年,VLOOKUP($C37,オーダー,K$6+1)+1))</f>
        <v>4</v>
      </c>
      <c r="N37" s="116" t="str">
        <f>IF(COUNT($C37)=0,"",VLOOKUP($C37,選手名,VLOOKUP($C37,オーダー,N$6+1)+1))</f>
        <v>安部　未紗希</v>
      </c>
      <c r="O37" s="117"/>
      <c r="P37" s="28">
        <f>IF(COUNT($C37)=0,"",VLOOKUP($C37,選手学年,VLOOKUP($C37,オーダー,N$6+1)+1))</f>
        <v>5</v>
      </c>
      <c r="Q37" s="116" t="str">
        <f>IF(COUNT($C37)=0,"",VLOOKUP($C37,選手名,VLOOKUP($C37,オーダー,Q$6+1)+1))</f>
        <v>佐保　龍樹</v>
      </c>
      <c r="R37" s="117"/>
      <c r="S37" s="28">
        <f>IF(COUNT($C37)=0,"",VLOOKUP($C37,選手学年,VLOOKUP($C37,オーダー,Q$6+1)+1))</f>
        <v>6</v>
      </c>
      <c r="T37" s="116" t="str">
        <f>IF(COUNT($C37)=0,"",VLOOKUP($C37,選手名,VLOOKUP($C37,オーダー,T$6+1)+1))</f>
        <v>泥谷　歩香</v>
      </c>
      <c r="U37" s="117"/>
      <c r="V37" s="29">
        <f>IF(COUNT($C37)=0,"",VLOOKUP($C37,選手学年,VLOOKUP($C37,オーダー,T$6+1)+1))</f>
        <v>4</v>
      </c>
      <c r="W37" s="116" t="str">
        <f>IF(COUNT($C37)=0,"",VLOOKUP($C37,選手名,VLOOKUP($C37,オーダー,W$6+1)+1))</f>
        <v>清松　朝斗</v>
      </c>
      <c r="X37" s="117"/>
      <c r="Y37" s="28">
        <f>IF(COUNT($C37)=0,"",VLOOKUP($C37,選手学年,VLOOKUP($C37,オーダー,W$6+1)+1))</f>
        <v>4</v>
      </c>
      <c r="Z37" s="116">
        <f>IF(COUNT($C37)=0,"",VLOOKUP($C37,選手名,VLOOKUP($C37,オーダー,Z$6+1)+1))</f>
        <v>22</v>
      </c>
      <c r="AA37" s="117"/>
      <c r="AB37" s="28">
        <f>IF(COUNT($C37)=0,"",VLOOKUP($C37,選手学年,VLOOKUP($C37,オーダー,Z$6+1)+1))</f>
        <v>22</v>
      </c>
      <c r="AC37" s="118" t="str">
        <f>TEXT(VLOOKUP(C37,出場校,6)*10000+VLOOKUP(C37,出場校,7)*100+VLOOKUP(C37,出場校,8),"00'00")</f>
        <v>00'00</v>
      </c>
      <c r="AD37" s="119"/>
    </row>
    <row r="38" spans="2:30" ht="15" customHeight="1">
      <c r="B38" s="112"/>
      <c r="C38" s="114"/>
      <c r="D38" s="20" t="str">
        <f>IF(COUNT(C37)=0,"",TEXT(VLOOKUP(C37,出場校,3),"(@)"))</f>
        <v>(佐伯市)</v>
      </c>
      <c r="E38" s="21"/>
      <c r="F38" s="107"/>
      <c r="G38" s="107"/>
      <c r="H38" s="22" t="str">
        <f>TEXT(VLOOKUP($C37,順位変動,H$6*2),"(#)")</f>
        <v>(13)</v>
      </c>
      <c r="I38" s="107" t="str">
        <f>IF(VLOOKUP(VLOOKUP($C37,順位変動,H$6*2),区間2,4)&lt;10000,TEXT(VLOOKUP(VLOOKUP($C37,順位変動,H$6*2),区間2,4),"00'00"),TEXT(VLOOKUP(VLOOKUP($C37,順位変動,H$6*2),区間2,4),"#°00'00"))</f>
        <v>12'11</v>
      </c>
      <c r="J38" s="107"/>
      <c r="K38" s="22" t="str">
        <f>TEXT(VLOOKUP($C37,順位変動,K$6*2),"(#)")</f>
        <v>(11)</v>
      </c>
      <c r="L38" s="107" t="str">
        <f>IF(VLOOKUP(VLOOKUP($C37,順位変動,K$6*2),区間3,4)&lt;10000,TEXT(VLOOKUP(VLOOKUP($C37,順位変動,K$6*2),区間3,4),"00'00"),TEXT(VLOOKUP(VLOOKUP($C37,順位変動,K$6*2),区間3,4),"#°00'00"))</f>
        <v>18'31</v>
      </c>
      <c r="M38" s="107"/>
      <c r="N38" s="22" t="str">
        <f>TEXT(VLOOKUP($C37,順位変動,N$6*2),"(#)")</f>
        <v>(14)</v>
      </c>
      <c r="O38" s="107" t="str">
        <f>IF(VLOOKUP(VLOOKUP($C37,順位変動,N$6*2),区間4,4)&lt;10000,TEXT(VLOOKUP(VLOOKUP($C37,順位変動,N$6*2),区間4,4),"00'00"),TEXT(VLOOKUP(VLOOKUP($C37,順位変動,N$6*2),区間4,4),"#°00'00"))</f>
        <v>25'09</v>
      </c>
      <c r="P38" s="107"/>
      <c r="Q38" s="22" t="str">
        <f>TEXT(VLOOKUP($C37,順位変動,Q$6*2),"(#)")</f>
        <v>(10)</v>
      </c>
      <c r="R38" s="107" t="str">
        <f>IF(VLOOKUP(VLOOKUP($C37,順位変動,Q$6*2),区間5,4)&lt;10000,TEXT(VLOOKUP(VLOOKUP($C37,順位変動,Q$6*2),区間5,4),"00'00"),TEXT(VLOOKUP(VLOOKUP($C37,順位変動,Q$6*2),区間5,4),"#°00'00"))</f>
        <v>31'16</v>
      </c>
      <c r="S38" s="107"/>
      <c r="T38" s="22" t="e">
        <f>TEXT(VLOOKUP($C37,順位変動,T$6*2),"(#)")</f>
        <v>#REF!</v>
      </c>
      <c r="U38" s="107" t="e">
        <f>IF(VLOOKUP(VLOOKUP($C37,順位変動,T$6*2),区間6,4)&lt;10000,TEXT(VLOOKUP(VLOOKUP($C37,順位変動,T$6*2),区間6,4),"00'00"),TEXT(VLOOKUP(VLOOKUP($C37,順位変動,T$6*2),区間6,4),"#°00'00"))</f>
        <v>#REF!</v>
      </c>
      <c r="V38" s="108"/>
      <c r="W38" s="22" t="e">
        <f>TEXT(VLOOKUP($C37,順位変動,W$6*2),"(#)")</f>
        <v>#REF!</v>
      </c>
      <c r="X38" s="107" t="e">
        <f>IF(VLOOKUP(VLOOKUP($C37,順位変動,W$6*2),区間7,4)&lt;10000,TEXT(VLOOKUP(VLOOKUP($C37,順位変動,W$6*2),区間7,4),"00'00"),TEXT(VLOOKUP(VLOOKUP($C37,順位変動,W$6*2),区間7,4),"#°00'00"))</f>
        <v>#REF!</v>
      </c>
      <c r="Y38" s="107"/>
      <c r="Z38" s="22" t="e">
        <f>TEXT(VLOOKUP($C37,順位変動,Z$6*2),"(#)")</f>
        <v>#REF!</v>
      </c>
      <c r="AA38" s="107" t="e">
        <f>IF(VLOOKUP(VLOOKUP($C37,順位変動,Z$6*2),区間8,4)&lt;10000,TEXT(VLOOKUP(VLOOKUP($C37,順位変動,Z$6*2),区間8,4),"00'00"),TEXT(VLOOKUP(VLOOKUP($C37,順位変動,Z$6*2),区間8,4),"#°00'00"))</f>
        <v>#REF!</v>
      </c>
      <c r="AB38" s="107"/>
      <c r="AC38" s="121" t="str">
        <f>R38</f>
        <v>31'16</v>
      </c>
      <c r="AD38" s="122"/>
    </row>
    <row r="39" spans="2:30" ht="15" customHeight="1">
      <c r="B39" s="112"/>
      <c r="C39" s="115"/>
      <c r="D39" s="23" t="str">
        <f>IF(COUNT(C37)=0,"",TEXT(VLOOKUP(B37,区間5,4),"00分00秒"))</f>
        <v>31分16秒</v>
      </c>
      <c r="E39" s="30" t="str">
        <f>TEXT(VLOOKUP($C37,順位変動,E$6*2),"(#)")</f>
        <v>(12)</v>
      </c>
      <c r="F39" s="123" t="str">
        <f>IF(VLOOKUP(VLOOKUP($C37,順位変動,E$6*2),区間1,4)&lt;10000,TEXT(VLOOKUP(VLOOKUP($C37,順位変動,E$6*2),区間1,4),"00'00"),TEXT(VLOOKUP(VLOOKUP($C37,順位変動,E$6*2),区間1,4),"#°00'00"))</f>
        <v>05'54</v>
      </c>
      <c r="G39" s="123"/>
      <c r="H39" s="31" t="str">
        <f>TEXT(VLOOKUP($C37,区間記録2,2),"(#)")</f>
        <v>(12)</v>
      </c>
      <c r="I39" s="123" t="str">
        <f>TEXT(VLOOKUP($C37,区間記録2,4),"00'00")</f>
        <v>06'17</v>
      </c>
      <c r="J39" s="123"/>
      <c r="K39" s="31" t="str">
        <f>TEXT(VLOOKUP($C37,区間記録3,2),"(#)")</f>
        <v>(11)</v>
      </c>
      <c r="L39" s="123" t="str">
        <f>TEXT(VLOOKUP($C37,区間記録3,4),"00'00")</f>
        <v>06'20</v>
      </c>
      <c r="M39" s="123"/>
      <c r="N39" s="31" t="str">
        <f>TEXT(VLOOKUP($C37,区間記録4,2),"(#)")</f>
        <v>(13)</v>
      </c>
      <c r="O39" s="123" t="str">
        <f>TEXT(VLOOKUP($C37,区間記録4,4),"00'00")</f>
        <v>06'38</v>
      </c>
      <c r="P39" s="123"/>
      <c r="Q39" s="31" t="str">
        <f>TEXT(VLOOKUP($C37,区間記録5,2),"(#)")</f>
        <v>(6)</v>
      </c>
      <c r="R39" s="123" t="str">
        <f>TEXT(VLOOKUP($C37,区間記録5,4),"00'00")</f>
        <v>06'07</v>
      </c>
      <c r="S39" s="123"/>
      <c r="T39" s="31" t="str">
        <f>TEXT(VLOOKUP($C37,区間記録6,2),"(#)")</f>
        <v/>
      </c>
      <c r="U39" s="123" t="str">
        <f>TEXT(VLOOKUP($C37,区間記録6,4),"00'00")</f>
        <v/>
      </c>
      <c r="V39" s="124"/>
      <c r="W39" s="31" t="str">
        <f>TEXT(VLOOKUP($C37,区間記録7,2),"(#)")</f>
        <v/>
      </c>
      <c r="X39" s="123" t="str">
        <f>TEXT(VLOOKUP($C37,区間記録7,4),"00'00")</f>
        <v/>
      </c>
      <c r="Y39" s="123"/>
      <c r="Z39" s="31" t="str">
        <f>TEXT(VLOOKUP($C37,区間記録8,2),"(#)")</f>
        <v/>
      </c>
      <c r="AA39" s="123" t="str">
        <f>TEXT(VLOOKUP($C37,区間記録8,4),"00'00")</f>
        <v/>
      </c>
      <c r="AB39" s="123"/>
      <c r="AC39" s="32" t="str">
        <f>TEXT(VLOOKUP(C37,躍進,6),"(#)")</f>
        <v/>
      </c>
      <c r="AD39" s="33" t="str">
        <f>IF(VLOOKUP(C37,躍進,4)="","",IF(VLOOKUP(C37,躍進,4)&lt;0,TEXT(INT(ABS(VLOOKUP(C37,躍進,4))/60)*100+MOD(ABS(VLOOKUP(C37,躍進,4)),60),"-00'00"),TEXT(INT(VLOOKUP(C37,躍進,4)/60)*100+MOD(VLOOKUP(C37,躍進,4),60),"+00'00")))</f>
        <v/>
      </c>
    </row>
    <row r="40" spans="2:30" ht="15" customHeight="1">
      <c r="B40" s="112">
        <v>11</v>
      </c>
      <c r="C40" s="120">
        <f>VLOOKUP(B40,区間5,2)</f>
        <v>1</v>
      </c>
      <c r="D40" s="27" t="str">
        <f>IF(COUNT(C40)=0,"",VLOOKUP(C40,出場校,2))</f>
        <v>白丹小学校</v>
      </c>
      <c r="E40" s="117" t="str">
        <f>IF(COUNT($C40)=0,"",VLOOKUP($C40,選手名,VLOOKUP($C40,オーダー,E$6+1)+1))</f>
        <v>上野　優人</v>
      </c>
      <c r="F40" s="117"/>
      <c r="G40" s="28">
        <f>IF(COUNT($C40)=0,"",VLOOKUP($C40,選手学年,VLOOKUP($C40,オーダー,E$6+1)+1))</f>
        <v>6</v>
      </c>
      <c r="H40" s="116" t="str">
        <f>IF(COUNT($C40)=0,"",VLOOKUP($C40,選手名,VLOOKUP($C40,オーダー,H$6+1)+1))</f>
        <v>足達　海南哉</v>
      </c>
      <c r="I40" s="117"/>
      <c r="J40" s="28">
        <f>IF(COUNT($C40)=0,"",VLOOKUP($C40,選手学年,VLOOKUP($C40,オーダー,H$6+1)+1))</f>
        <v>6</v>
      </c>
      <c r="K40" s="116" t="str">
        <f>IF(COUNT($C40)=0,"",VLOOKUP($C40,選手名,VLOOKUP($C40,オーダー,K$6+1)+1))</f>
        <v>宮本　典</v>
      </c>
      <c r="L40" s="117"/>
      <c r="M40" s="28">
        <f>IF(COUNT($C40)=0,"",VLOOKUP($C40,選手学年,VLOOKUP($C40,オーダー,K$6+1)+1))</f>
        <v>6</v>
      </c>
      <c r="N40" s="116" t="str">
        <f>IF(COUNT($C40)=0,"",VLOOKUP($C40,選手名,VLOOKUP($C40,オーダー,N$6+1)+1))</f>
        <v>浅倉　愛</v>
      </c>
      <c r="O40" s="117"/>
      <c r="P40" s="28">
        <f>IF(COUNT($C40)=0,"",VLOOKUP($C40,選手学年,VLOOKUP($C40,オーダー,N$6+1)+1))</f>
        <v>4</v>
      </c>
      <c r="Q40" s="116" t="str">
        <f>IF(COUNT($C40)=0,"",VLOOKUP($C40,選手名,VLOOKUP($C40,オーダー,Q$6+1)+1))</f>
        <v>佐藤　圭一郎</v>
      </c>
      <c r="R40" s="117"/>
      <c r="S40" s="28">
        <f>IF(COUNT($C40)=0,"",VLOOKUP($C40,選手学年,VLOOKUP($C40,オーダー,Q$6+1)+1))</f>
        <v>5</v>
      </c>
      <c r="T40" s="116">
        <f>IF(COUNT($C40)=0,"",VLOOKUP($C40,選手名,VLOOKUP($C40,オーダー,T$6+1)+1))</f>
        <v>1</v>
      </c>
      <c r="U40" s="117"/>
      <c r="V40" s="29">
        <f>IF(COUNT($C40)=0,"",VLOOKUP($C40,選手学年,VLOOKUP($C40,オーダー,T$6+1)+1))</f>
        <v>1</v>
      </c>
      <c r="W40" s="116">
        <f>IF(COUNT($C40)=0,"",VLOOKUP($C40,選手名,VLOOKUP($C40,オーダー,W$6+1)+1))</f>
        <v>1</v>
      </c>
      <c r="X40" s="117"/>
      <c r="Y40" s="28">
        <f>IF(COUNT($C40)=0,"",VLOOKUP($C40,選手学年,VLOOKUP($C40,オーダー,W$6+1)+1))</f>
        <v>1</v>
      </c>
      <c r="Z40" s="116">
        <f>IF(COUNT($C40)=0,"",VLOOKUP($C40,選手名,VLOOKUP($C40,オーダー,Z$6+1)+1))</f>
        <v>1</v>
      </c>
      <c r="AA40" s="117"/>
      <c r="AB40" s="28">
        <f>IF(COUNT($C40)=0,"",VLOOKUP($C40,選手学年,VLOOKUP($C40,オーダー,Z$6+1)+1))</f>
        <v>1</v>
      </c>
      <c r="AC40" s="118" t="str">
        <f>TEXT(VLOOKUP(C40,出場校,6)*10000+VLOOKUP(C40,出場校,7)*100+VLOOKUP(C40,出場校,8),"00'00")</f>
        <v>00'00</v>
      </c>
      <c r="AD40" s="119"/>
    </row>
    <row r="41" spans="2:30" ht="15" customHeight="1">
      <c r="B41" s="112"/>
      <c r="C41" s="114"/>
      <c r="D41" s="20" t="str">
        <f>IF(COUNT(C40)=0,"",TEXT(VLOOKUP(C40,出場校,3),"(@)"))</f>
        <v>(竹田市)</v>
      </c>
      <c r="E41" s="21"/>
      <c r="F41" s="107"/>
      <c r="G41" s="107"/>
      <c r="H41" s="22" t="str">
        <f>TEXT(VLOOKUP($C40,順位変動,H$6*2),"(#)")</f>
        <v>(5)</v>
      </c>
      <c r="I41" s="107" t="str">
        <f>IF(VLOOKUP(VLOOKUP($C40,順位変動,H$6*2),区間2,4)&lt;10000,TEXT(VLOOKUP(VLOOKUP($C40,順位変動,H$6*2),区間2,4),"00'00"),TEXT(VLOOKUP(VLOOKUP($C40,順位変動,H$6*2),区間2,4),"#°00'00"))</f>
        <v>11'19</v>
      </c>
      <c r="J41" s="107"/>
      <c r="K41" s="22" t="str">
        <f>TEXT(VLOOKUP($C40,順位変動,K$6*2),"(#)")</f>
        <v>(7)</v>
      </c>
      <c r="L41" s="107" t="str">
        <f>IF(VLOOKUP(VLOOKUP($C40,順位変動,K$6*2),区間3,4)&lt;10000,TEXT(VLOOKUP(VLOOKUP($C40,順位変動,K$6*2),区間3,4),"00'00"),TEXT(VLOOKUP(VLOOKUP($C40,順位変動,K$6*2),区間3,4),"#°00'00"))</f>
        <v>17'50</v>
      </c>
      <c r="M41" s="107"/>
      <c r="N41" s="22" t="str">
        <f>TEXT(VLOOKUP($C40,順位変動,N$6*2),"(#)")</f>
        <v>(9)</v>
      </c>
      <c r="O41" s="107" t="str">
        <f>IF(VLOOKUP(VLOOKUP($C40,順位変動,N$6*2),区間4,4)&lt;10000,TEXT(VLOOKUP(VLOOKUP($C40,順位変動,N$6*2),区間4,4),"00'00"),TEXT(VLOOKUP(VLOOKUP($C40,順位変動,N$6*2),区間4,4),"#°00'00"))</f>
        <v>24'57</v>
      </c>
      <c r="P41" s="107"/>
      <c r="Q41" s="22" t="str">
        <f>TEXT(VLOOKUP($C40,順位変動,Q$6*2),"(#)")</f>
        <v>(11)</v>
      </c>
      <c r="R41" s="107" t="str">
        <f>IF(VLOOKUP(VLOOKUP($C40,順位変動,Q$6*2),区間5,4)&lt;10000,TEXT(VLOOKUP(VLOOKUP($C40,順位変動,Q$6*2),区間5,4),"00'00"),TEXT(VLOOKUP(VLOOKUP($C40,順位変動,Q$6*2),区間5,4),"#°00'00"))</f>
        <v>31'17</v>
      </c>
      <c r="S41" s="107"/>
      <c r="T41" s="22" t="e">
        <f>TEXT(VLOOKUP($C40,順位変動,T$6*2),"(#)")</f>
        <v>#REF!</v>
      </c>
      <c r="U41" s="107" t="e">
        <f>IF(VLOOKUP(VLOOKUP($C40,順位変動,T$6*2),区間6,4)&lt;10000,TEXT(VLOOKUP(VLOOKUP($C40,順位変動,T$6*2),区間6,4),"00'00"),TEXT(VLOOKUP(VLOOKUP($C40,順位変動,T$6*2),区間6,4),"#°00'00"))</f>
        <v>#REF!</v>
      </c>
      <c r="V41" s="108"/>
      <c r="W41" s="22" t="e">
        <f>TEXT(VLOOKUP($C40,順位変動,W$6*2),"(#)")</f>
        <v>#REF!</v>
      </c>
      <c r="X41" s="107" t="e">
        <f>IF(VLOOKUP(VLOOKUP($C40,順位変動,W$6*2),区間7,4)&lt;10000,TEXT(VLOOKUP(VLOOKUP($C40,順位変動,W$6*2),区間7,4),"00'00"),TEXT(VLOOKUP(VLOOKUP($C40,順位変動,W$6*2),区間7,4),"#°00'00"))</f>
        <v>#REF!</v>
      </c>
      <c r="Y41" s="107"/>
      <c r="Z41" s="22" t="e">
        <f>TEXT(VLOOKUP($C40,順位変動,Z$6*2),"(#)")</f>
        <v>#REF!</v>
      </c>
      <c r="AA41" s="107" t="e">
        <f>IF(VLOOKUP(VLOOKUP($C40,順位変動,Z$6*2),区間8,4)&lt;10000,TEXT(VLOOKUP(VLOOKUP($C40,順位変動,Z$6*2),区間8,4),"00'00"),TEXT(VLOOKUP(VLOOKUP($C40,順位変動,Z$6*2),区間8,4),"#°00'00"))</f>
        <v>#REF!</v>
      </c>
      <c r="AB41" s="107"/>
      <c r="AC41" s="121" t="str">
        <f>R41</f>
        <v>31'17</v>
      </c>
      <c r="AD41" s="122"/>
    </row>
    <row r="42" spans="2:30" ht="15" customHeight="1">
      <c r="B42" s="112"/>
      <c r="C42" s="115"/>
      <c r="D42" s="23" t="str">
        <f>IF(COUNT(C40)=0,"",TEXT(VLOOKUP(B40,区間5,4),"00分00秒"))</f>
        <v>31分17秒</v>
      </c>
      <c r="E42" s="30" t="str">
        <f>TEXT(VLOOKUP($C40,順位変動,E$6*2),"(#)")</f>
        <v>(1)</v>
      </c>
      <c r="F42" s="123" t="str">
        <f>IF(VLOOKUP(VLOOKUP($C40,順位変動,E$6*2),区間1,4)&lt;10000,TEXT(VLOOKUP(VLOOKUP($C40,順位変動,E$6*2),区間1,4),"00'00"),TEXT(VLOOKUP(VLOOKUP($C40,順位変動,E$6*2),区間1,4),"#°00'00"))</f>
        <v>05'16</v>
      </c>
      <c r="G42" s="123"/>
      <c r="H42" s="31" t="str">
        <f>TEXT(VLOOKUP($C40,区間記録2,2),"(#)")</f>
        <v>(8)</v>
      </c>
      <c r="I42" s="123" t="str">
        <f>TEXT(VLOOKUP($C40,区間記録2,4),"00'00")</f>
        <v>06'03</v>
      </c>
      <c r="J42" s="123"/>
      <c r="K42" s="31" t="str">
        <f>TEXT(VLOOKUP($C40,区間記録3,2),"(#)")</f>
        <v>(15)</v>
      </c>
      <c r="L42" s="123" t="str">
        <f>TEXT(VLOOKUP($C40,区間記録3,4),"00'00")</f>
        <v>06'31</v>
      </c>
      <c r="M42" s="123"/>
      <c r="N42" s="31" t="str">
        <f>TEXT(VLOOKUP($C40,区間記録4,2),"(#)")</f>
        <v>(19)</v>
      </c>
      <c r="O42" s="123" t="str">
        <f>TEXT(VLOOKUP($C40,区間記録4,4),"00'00")</f>
        <v>07'07</v>
      </c>
      <c r="P42" s="123"/>
      <c r="Q42" s="31" t="str">
        <f>TEXT(VLOOKUP($C40,区間記録5,2),"(#)")</f>
        <v>(13)</v>
      </c>
      <c r="R42" s="123" t="str">
        <f>TEXT(VLOOKUP($C40,区間記録5,4),"00'00")</f>
        <v>06'20</v>
      </c>
      <c r="S42" s="123"/>
      <c r="T42" s="31" t="str">
        <f>TEXT(VLOOKUP($C40,区間記録6,2),"(#)")</f>
        <v/>
      </c>
      <c r="U42" s="123" t="str">
        <f>TEXT(VLOOKUP($C40,区間記録6,4),"00'00")</f>
        <v/>
      </c>
      <c r="V42" s="124"/>
      <c r="W42" s="31" t="str">
        <f>TEXT(VLOOKUP($C40,区間記録7,2),"(#)")</f>
        <v/>
      </c>
      <c r="X42" s="123" t="str">
        <f>TEXT(VLOOKUP($C40,区間記録7,4),"00'00")</f>
        <v/>
      </c>
      <c r="Y42" s="123"/>
      <c r="Z42" s="31" t="str">
        <f>TEXT(VLOOKUP($C40,区間記録8,2),"(#)")</f>
        <v/>
      </c>
      <c r="AA42" s="123" t="str">
        <f>TEXT(VLOOKUP($C40,区間記録8,4),"00'00")</f>
        <v/>
      </c>
      <c r="AB42" s="123"/>
      <c r="AC42" s="32" t="str">
        <f>TEXT(VLOOKUP(C40,躍進,6),"(#)")</f>
        <v/>
      </c>
      <c r="AD42" s="33" t="str">
        <f>IF(VLOOKUP(C40,躍進,4)="","",IF(VLOOKUP(C40,躍進,4)&lt;0,TEXT(INT(ABS(VLOOKUP(C40,躍進,4))/60)*100+MOD(ABS(VLOOKUP(C40,躍進,4)),60),"-00'00"),TEXT(INT(VLOOKUP(C40,躍進,4)/60)*100+MOD(VLOOKUP(C40,躍進,4),60),"+00'00")))</f>
        <v/>
      </c>
    </row>
    <row r="43" spans="2:30" ht="15" customHeight="1">
      <c r="B43" s="125">
        <v>12</v>
      </c>
      <c r="C43" s="114">
        <f>VLOOKUP(B43,区間5,2)</f>
        <v>7</v>
      </c>
      <c r="D43" s="34" t="str">
        <f>IF(COUNT(C43)=0,"",VLOOKUP(C43,出場校,2))</f>
        <v>立石ランナーズＣ</v>
      </c>
      <c r="E43" s="94" t="str">
        <f>IF(COUNT($C43)=0,"",VLOOKUP($C43,選手名,VLOOKUP($C43,オーダー,E$6+1)+1))</f>
        <v>古閑丸　凌真</v>
      </c>
      <c r="F43" s="94"/>
      <c r="G43" s="35">
        <f>IF(COUNT($C43)=0,"",VLOOKUP($C43,選手学年,VLOOKUP($C43,オーダー,E$6+1)+1))</f>
        <v>4</v>
      </c>
      <c r="H43" s="93" t="str">
        <f>IF(COUNT($C43)=0,"",VLOOKUP($C43,選手名,VLOOKUP($C43,オーダー,H$6+1)+1))</f>
        <v>吉田　賢亮</v>
      </c>
      <c r="I43" s="94"/>
      <c r="J43" s="35">
        <f>IF(COUNT($C43)=0,"",VLOOKUP($C43,選手学年,VLOOKUP($C43,オーダー,H$6+1)+1))</f>
        <v>4</v>
      </c>
      <c r="K43" s="93" t="str">
        <f>IF(COUNT($C43)=0,"",VLOOKUP($C43,選手名,VLOOKUP($C43,オーダー,K$6+1)+1))</f>
        <v>立石　琥治郎</v>
      </c>
      <c r="L43" s="94"/>
      <c r="M43" s="35">
        <f>IF(COUNT($C43)=0,"",VLOOKUP($C43,選手学年,VLOOKUP($C43,オーダー,K$6+1)+1))</f>
        <v>4</v>
      </c>
      <c r="N43" s="93" t="str">
        <f>IF(COUNT($C43)=0,"",VLOOKUP($C43,選手名,VLOOKUP($C43,オーダー,N$6+1)+1))</f>
        <v>塩田　蒼天</v>
      </c>
      <c r="O43" s="94"/>
      <c r="P43" s="35">
        <f>IF(COUNT($C43)=0,"",VLOOKUP($C43,選手学年,VLOOKUP($C43,オーダー,N$6+1)+1))</f>
        <v>4</v>
      </c>
      <c r="Q43" s="93" t="str">
        <f>IF(COUNT($C43)=0,"",VLOOKUP($C43,選手名,VLOOKUP($C43,オーダー,Q$6+1)+1))</f>
        <v>伊藤　日向</v>
      </c>
      <c r="R43" s="94"/>
      <c r="S43" s="35">
        <f>IF(COUNT($C43)=0,"",VLOOKUP($C43,選手学年,VLOOKUP($C43,オーダー,Q$6+1)+1))</f>
        <v>4</v>
      </c>
      <c r="T43" s="93" t="str">
        <f>IF(COUNT($C43)=0,"",VLOOKUP($C43,選手名,VLOOKUP($C43,オーダー,T$6+1)+1))</f>
        <v>髙田　大聖</v>
      </c>
      <c r="U43" s="94"/>
      <c r="V43" s="36">
        <f>IF(COUNT($C43)=0,"",VLOOKUP($C43,選手学年,VLOOKUP($C43,オーダー,T$6+1)+1))</f>
        <v>5</v>
      </c>
      <c r="W43" s="93">
        <f>IF(COUNT($C43)=0,"",VLOOKUP($C43,選手名,VLOOKUP($C43,オーダー,W$6+1)+1))</f>
        <v>7</v>
      </c>
      <c r="X43" s="94"/>
      <c r="Y43" s="35">
        <f>IF(COUNT($C43)=0,"",VLOOKUP($C43,選手学年,VLOOKUP($C43,オーダー,W$6+1)+1))</f>
        <v>7</v>
      </c>
      <c r="Z43" s="93">
        <f>IF(COUNT($C43)=0,"",VLOOKUP($C43,選手名,VLOOKUP($C43,オーダー,Z$6+1)+1))</f>
        <v>7</v>
      </c>
      <c r="AA43" s="94"/>
      <c r="AB43" s="35">
        <f>IF(COUNT($C43)=0,"",VLOOKUP($C43,選手学年,VLOOKUP($C43,オーダー,Z$6+1)+1))</f>
        <v>7</v>
      </c>
      <c r="AC43" s="121" t="str">
        <f>TEXT(VLOOKUP(C43,出場校,6)*10000+VLOOKUP(C43,出場校,7)*100+VLOOKUP(C43,出場校,8),"00'00")</f>
        <v>00'00</v>
      </c>
      <c r="AD43" s="122"/>
    </row>
    <row r="44" spans="2:30" ht="15" customHeight="1">
      <c r="B44" s="112"/>
      <c r="C44" s="114"/>
      <c r="D44" s="20" t="str">
        <f>IF(COUNT(C43)=0,"",TEXT(VLOOKUP(C43,出場校,3),"(@)"))</f>
        <v>(小郡市)</v>
      </c>
      <c r="E44" s="21"/>
      <c r="F44" s="107"/>
      <c r="G44" s="107"/>
      <c r="H44" s="22" t="str">
        <f>TEXT(VLOOKUP($C43,順位変動,H$6*2),"(#)")</f>
        <v>(17)</v>
      </c>
      <c r="I44" s="107" t="str">
        <f>IF(VLOOKUP(VLOOKUP($C43,順位変動,H$6*2),区間2,4)&lt;10000,TEXT(VLOOKUP(VLOOKUP($C43,順位変動,H$6*2),区間2,4),"00'00"),TEXT(VLOOKUP(VLOOKUP($C43,順位変動,H$6*2),区間2,4),"#°00'00"))</f>
        <v>12'41</v>
      </c>
      <c r="J44" s="107"/>
      <c r="K44" s="22" t="str">
        <f>TEXT(VLOOKUP($C43,順位変動,K$6*2),"(#)")</f>
        <v>(13)</v>
      </c>
      <c r="L44" s="107" t="str">
        <f>IF(VLOOKUP(VLOOKUP($C43,順位変動,K$6*2),区間3,4)&lt;10000,TEXT(VLOOKUP(VLOOKUP($C43,順位変動,K$6*2),区間3,4),"00'00"),TEXT(VLOOKUP(VLOOKUP($C43,順位変動,K$6*2),区間3,4),"#°00'00"))</f>
        <v>18'47</v>
      </c>
      <c r="M44" s="107"/>
      <c r="N44" s="22" t="str">
        <f>TEXT(VLOOKUP($C43,順位変動,N$6*2),"(#)")</f>
        <v>(10)</v>
      </c>
      <c r="O44" s="107" t="str">
        <f>IF(VLOOKUP(VLOOKUP($C43,順位変動,N$6*2),区間4,4)&lt;10000,TEXT(VLOOKUP(VLOOKUP($C43,順位変動,N$6*2),区間4,4),"00'00"),TEXT(VLOOKUP(VLOOKUP($C43,順位変動,N$6*2),区間4,4),"#°00'00"))</f>
        <v>24'58</v>
      </c>
      <c r="P44" s="107"/>
      <c r="Q44" s="22" t="str">
        <f>TEXT(VLOOKUP($C43,順位変動,Q$6*2),"(#)")</f>
        <v>(12)</v>
      </c>
      <c r="R44" s="107" t="str">
        <f>IF(VLOOKUP(VLOOKUP($C43,順位変動,Q$6*2),区間5,4)&lt;10000,TEXT(VLOOKUP(VLOOKUP($C43,順位変動,Q$6*2),区間5,4),"00'00"),TEXT(VLOOKUP(VLOOKUP($C43,順位変動,Q$6*2),区間5,4),"#°00'00"))</f>
        <v>31'19</v>
      </c>
      <c r="S44" s="107"/>
      <c r="T44" s="22" t="e">
        <f>TEXT(VLOOKUP($C43,順位変動,T$6*2),"(#)")</f>
        <v>#REF!</v>
      </c>
      <c r="U44" s="107" t="e">
        <f>IF(VLOOKUP(VLOOKUP($C43,順位変動,T$6*2),区間6,4)&lt;10000,TEXT(VLOOKUP(VLOOKUP($C43,順位変動,T$6*2),区間6,4),"00'00"),TEXT(VLOOKUP(VLOOKUP($C43,順位変動,T$6*2),区間6,4),"#°00'00"))</f>
        <v>#REF!</v>
      </c>
      <c r="V44" s="108"/>
      <c r="W44" s="22" t="e">
        <f>TEXT(VLOOKUP($C43,順位変動,W$6*2),"(#)")</f>
        <v>#REF!</v>
      </c>
      <c r="X44" s="107" t="e">
        <f>IF(VLOOKUP(VLOOKUP($C43,順位変動,W$6*2),区間7,4)&lt;10000,TEXT(VLOOKUP(VLOOKUP($C43,順位変動,W$6*2),区間7,4),"00'00"),TEXT(VLOOKUP(VLOOKUP($C43,順位変動,W$6*2),区間7,4),"#°00'00"))</f>
        <v>#REF!</v>
      </c>
      <c r="Y44" s="107"/>
      <c r="Z44" s="22" t="e">
        <f>TEXT(VLOOKUP($C43,順位変動,Z$6*2),"(#)")</f>
        <v>#REF!</v>
      </c>
      <c r="AA44" s="107" t="e">
        <f>IF(VLOOKUP(VLOOKUP($C43,順位変動,Z$6*2),区間8,4)&lt;10000,TEXT(VLOOKUP(VLOOKUP($C43,順位変動,Z$6*2),区間8,4),"00'00"),TEXT(VLOOKUP(VLOOKUP($C43,順位変動,Z$6*2),区間8,4),"#°00'00"))</f>
        <v>#REF!</v>
      </c>
      <c r="AB44" s="107"/>
      <c r="AC44" s="121" t="str">
        <f>R44</f>
        <v>31'19</v>
      </c>
      <c r="AD44" s="122"/>
    </row>
    <row r="45" spans="2:30" ht="15" customHeight="1">
      <c r="B45" s="112"/>
      <c r="C45" s="115"/>
      <c r="D45" s="23" t="str">
        <f>IF(COUNT(C43)=0,"",TEXT(VLOOKUP(B43,区間5,4),"00分00秒"))</f>
        <v>31分19秒</v>
      </c>
      <c r="E45" s="30" t="str">
        <f>TEXT(VLOOKUP($C43,順位変動,E$6*2),"(#)")</f>
        <v>(15)</v>
      </c>
      <c r="F45" s="123" t="str">
        <f>IF(VLOOKUP(VLOOKUP($C43,順位変動,E$6*2),区間1,4)&lt;10000,TEXT(VLOOKUP(VLOOKUP($C43,順位変動,E$6*2),区間1,4),"00'00"),TEXT(VLOOKUP(VLOOKUP($C43,順位変動,E$6*2),区間1,4),"#°00'00"))</f>
        <v>06'04</v>
      </c>
      <c r="G45" s="123"/>
      <c r="H45" s="31" t="str">
        <f>TEXT(VLOOKUP($C43,区間記録2,2),"(#)")</f>
        <v>(20)</v>
      </c>
      <c r="I45" s="123" t="str">
        <f>TEXT(VLOOKUP($C43,区間記録2,4),"00'00")</f>
        <v>06'37</v>
      </c>
      <c r="J45" s="123"/>
      <c r="K45" s="31" t="str">
        <f>TEXT(VLOOKUP($C43,区間記録3,2),"(#)")</f>
        <v>(7)</v>
      </c>
      <c r="L45" s="123" t="str">
        <f>TEXT(VLOOKUP($C43,区間記録3,4),"00'00")</f>
        <v>06'06</v>
      </c>
      <c r="M45" s="123"/>
      <c r="N45" s="31" t="str">
        <f>TEXT(VLOOKUP($C43,区間記録4,2),"(#)")</f>
        <v>(7)</v>
      </c>
      <c r="O45" s="123" t="str">
        <f>TEXT(VLOOKUP($C43,区間記録4,4),"00'00")</f>
        <v>06'11</v>
      </c>
      <c r="P45" s="123"/>
      <c r="Q45" s="31" t="str">
        <f>TEXT(VLOOKUP($C43,区間記録5,2),"(#)")</f>
        <v>(14)</v>
      </c>
      <c r="R45" s="123" t="str">
        <f>TEXT(VLOOKUP($C43,区間記録5,4),"00'00")</f>
        <v>06'21</v>
      </c>
      <c r="S45" s="123"/>
      <c r="T45" s="31" t="str">
        <f>TEXT(VLOOKUP($C43,区間記録6,2),"(#)")</f>
        <v/>
      </c>
      <c r="U45" s="123" t="str">
        <f>TEXT(VLOOKUP($C43,区間記録6,4),"00'00")</f>
        <v/>
      </c>
      <c r="V45" s="124"/>
      <c r="W45" s="31" t="str">
        <f>TEXT(VLOOKUP($C43,区間記録7,2),"(#)")</f>
        <v/>
      </c>
      <c r="X45" s="123" t="str">
        <f>TEXT(VLOOKUP($C43,区間記録7,4),"00'00")</f>
        <v/>
      </c>
      <c r="Y45" s="123"/>
      <c r="Z45" s="31" t="str">
        <f>TEXT(VLOOKUP($C43,区間記録8,2),"(#)")</f>
        <v/>
      </c>
      <c r="AA45" s="123" t="str">
        <f>TEXT(VLOOKUP($C43,区間記録8,4),"00'00")</f>
        <v/>
      </c>
      <c r="AB45" s="123"/>
      <c r="AC45" s="32" t="str">
        <f>TEXT(VLOOKUP(C43,躍進,6),"(#)")</f>
        <v/>
      </c>
      <c r="AD45" s="33" t="str">
        <f>IF(VLOOKUP(C43,躍進,4)="","",IF(VLOOKUP(C43,躍進,4)&lt;0,TEXT(INT(ABS(VLOOKUP(C43,躍進,4))/60)*100+MOD(ABS(VLOOKUP(C43,躍進,4)),60),"-00'00"),TEXT(INT(VLOOKUP(C43,躍進,4)/60)*100+MOD(VLOOKUP(C43,躍進,4),60),"+00'00")))</f>
        <v/>
      </c>
    </row>
    <row r="46" spans="2:30" ht="15" customHeight="1">
      <c r="B46" s="125">
        <v>13</v>
      </c>
      <c r="C46" s="114">
        <f>VLOOKUP(B46,区間5,2)</f>
        <v>3</v>
      </c>
      <c r="D46" s="34" t="str">
        <f>IF(COUNT(C46)=0,"",VLOOKUP(C46,出場校,2))</f>
        <v>本城陸上クラブＢ</v>
      </c>
      <c r="E46" s="94" t="str">
        <f>IF(COUNT($C46)=0,"",VLOOKUP($C46,選手名,VLOOKUP($C46,オーダー,E$6+1)+1))</f>
        <v>中尾　伽音</v>
      </c>
      <c r="F46" s="94"/>
      <c r="G46" s="35">
        <f>IF(COUNT($C46)=0,"",VLOOKUP($C46,選手学年,VLOOKUP($C46,オーダー,E$6+1)+1))</f>
        <v>5</v>
      </c>
      <c r="H46" s="93" t="str">
        <f>IF(COUNT($C46)=0,"",VLOOKUP($C46,選手名,VLOOKUP($C46,オーダー,H$6+1)+1))</f>
        <v>吉田　純</v>
      </c>
      <c r="I46" s="94"/>
      <c r="J46" s="35">
        <f>IF(COUNT($C46)=0,"",VLOOKUP($C46,選手学年,VLOOKUP($C46,オーダー,H$6+1)+1))</f>
        <v>5</v>
      </c>
      <c r="K46" s="93" t="str">
        <f>IF(COUNT($C46)=0,"",VLOOKUP($C46,選手名,VLOOKUP($C46,オーダー,K$6+1)+1))</f>
        <v>樫本　羽菜</v>
      </c>
      <c r="L46" s="94"/>
      <c r="M46" s="35">
        <f>IF(COUNT($C46)=0,"",VLOOKUP($C46,選手学年,VLOOKUP($C46,オーダー,K$6+1)+1))</f>
        <v>5</v>
      </c>
      <c r="N46" s="93" t="str">
        <f>IF(COUNT($C46)=0,"",VLOOKUP($C46,選手名,VLOOKUP($C46,オーダー,N$6+1)+1))</f>
        <v>成松　菜央</v>
      </c>
      <c r="O46" s="94"/>
      <c r="P46" s="35">
        <f>IF(COUNT($C46)=0,"",VLOOKUP($C46,選手学年,VLOOKUP($C46,オーダー,N$6+1)+1))</f>
        <v>6</v>
      </c>
      <c r="Q46" s="93" t="str">
        <f>IF(COUNT($C46)=0,"",VLOOKUP($C46,選手名,VLOOKUP($C46,オーダー,Q$6+1)+1))</f>
        <v>中村　里桜</v>
      </c>
      <c r="R46" s="94"/>
      <c r="S46" s="35">
        <f>IF(COUNT($C46)=0,"",VLOOKUP($C46,選手学年,VLOOKUP($C46,オーダー,Q$6+1)+1))</f>
        <v>6</v>
      </c>
      <c r="T46" s="93" t="str">
        <f>IF(COUNT($C46)=0,"",VLOOKUP($C46,選手名,VLOOKUP($C46,オーダー,T$6+1)+1))</f>
        <v>宇田　裕香</v>
      </c>
      <c r="U46" s="94"/>
      <c r="V46" s="36">
        <f>IF(COUNT($C46)=0,"",VLOOKUP($C46,選手学年,VLOOKUP($C46,オーダー,T$6+1)+1))</f>
        <v>6</v>
      </c>
      <c r="W46" s="93" t="str">
        <f>IF(COUNT($C46)=0,"",VLOOKUP($C46,選手名,VLOOKUP($C46,オーダー,W$6+1)+1))</f>
        <v>金原　瑠美</v>
      </c>
      <c r="X46" s="94"/>
      <c r="Y46" s="35">
        <f>IF(COUNT($C46)=0,"",VLOOKUP($C46,選手学年,VLOOKUP($C46,オーダー,W$6+1)+1))</f>
        <v>5</v>
      </c>
      <c r="Z46" s="93">
        <f>IF(COUNT($C46)=0,"",VLOOKUP($C46,選手名,VLOOKUP($C46,オーダー,Z$6+1)+1))</f>
        <v>3</v>
      </c>
      <c r="AA46" s="94"/>
      <c r="AB46" s="35">
        <f>IF(COUNT($C46)=0,"",VLOOKUP($C46,選手学年,VLOOKUP($C46,オーダー,Z$6+1)+1))</f>
        <v>3</v>
      </c>
      <c r="AC46" s="121" t="str">
        <f>TEXT(VLOOKUP(C46,出場校,6)*10000+VLOOKUP(C46,出場校,7)*100+VLOOKUP(C46,出場校,8),"00'00")</f>
        <v>00'00</v>
      </c>
      <c r="AD46" s="122"/>
    </row>
    <row r="47" spans="2:30" ht="15" customHeight="1">
      <c r="B47" s="112"/>
      <c r="C47" s="114"/>
      <c r="D47" s="20" t="str">
        <f>IF(COUNT(C46)=0,"",TEXT(VLOOKUP(C46,出場校,3),"(@)"))</f>
        <v>(北九州市)</v>
      </c>
      <c r="E47" s="21"/>
      <c r="F47" s="107"/>
      <c r="G47" s="107"/>
      <c r="H47" s="22" t="str">
        <f>TEXT(VLOOKUP($C46,順位変動,H$6*2),"(#)")</f>
        <v>(15)</v>
      </c>
      <c r="I47" s="107" t="str">
        <f>IF(VLOOKUP(VLOOKUP($C46,順位変動,H$6*2),区間2,4)&lt;10000,TEXT(VLOOKUP(VLOOKUP($C46,順位変動,H$6*2),区間2,4),"00'00"),TEXT(VLOOKUP(VLOOKUP($C46,順位変動,H$6*2),区間2,4),"#°00'00"))</f>
        <v>12'30</v>
      </c>
      <c r="J47" s="107"/>
      <c r="K47" s="22" t="str">
        <f>TEXT(VLOOKUP($C46,順位変動,K$6*2),"(#)")</f>
        <v>(12)</v>
      </c>
      <c r="L47" s="107" t="str">
        <f>IF(VLOOKUP(VLOOKUP($C46,順位変動,K$6*2),区間3,4)&lt;10000,TEXT(VLOOKUP(VLOOKUP($C46,順位変動,K$6*2),区間3,4),"00'00"),TEXT(VLOOKUP(VLOOKUP($C46,順位変動,K$6*2),区間3,4),"#°00'00"))</f>
        <v>18'46</v>
      </c>
      <c r="M47" s="107"/>
      <c r="N47" s="22" t="str">
        <f>TEXT(VLOOKUP($C46,順位変動,N$6*2),"(#)")</f>
        <v>(13)</v>
      </c>
      <c r="O47" s="107" t="str">
        <f>IF(VLOOKUP(VLOOKUP($C46,順位変動,N$6*2),区間4,4)&lt;10000,TEXT(VLOOKUP(VLOOKUP($C46,順位変動,N$6*2),区間4,4),"00'00"),TEXT(VLOOKUP(VLOOKUP($C46,順位変動,N$6*2),区間4,4),"#°00'00"))</f>
        <v>25'07</v>
      </c>
      <c r="P47" s="107"/>
      <c r="Q47" s="22" t="str">
        <f>TEXT(VLOOKUP($C46,順位変動,Q$6*2),"(#)")</f>
        <v>(13)</v>
      </c>
      <c r="R47" s="107" t="str">
        <f>IF(VLOOKUP(VLOOKUP($C46,順位変動,Q$6*2),区間5,4)&lt;10000,TEXT(VLOOKUP(VLOOKUP($C46,順位変動,Q$6*2),区間5,4),"00'00"),TEXT(VLOOKUP(VLOOKUP($C46,順位変動,Q$6*2),区間5,4),"#°00'00"))</f>
        <v>31'19</v>
      </c>
      <c r="S47" s="107"/>
      <c r="T47" s="22" t="e">
        <f>TEXT(VLOOKUP($C46,順位変動,T$6*2),"(#)")</f>
        <v>#REF!</v>
      </c>
      <c r="U47" s="107" t="e">
        <f>IF(VLOOKUP(VLOOKUP($C46,順位変動,T$6*2),区間6,4)&lt;10000,TEXT(VLOOKUP(VLOOKUP($C46,順位変動,T$6*2),区間6,4),"00'00"),TEXT(VLOOKUP(VLOOKUP($C46,順位変動,T$6*2),区間6,4),"#°00'00"))</f>
        <v>#REF!</v>
      </c>
      <c r="V47" s="108"/>
      <c r="W47" s="22" t="e">
        <f>TEXT(VLOOKUP($C46,順位変動,W$6*2),"(#)")</f>
        <v>#REF!</v>
      </c>
      <c r="X47" s="107" t="e">
        <f>IF(VLOOKUP(VLOOKUP($C46,順位変動,W$6*2),区間7,4)&lt;10000,TEXT(VLOOKUP(VLOOKUP($C46,順位変動,W$6*2),区間7,4),"00'00"),TEXT(VLOOKUP(VLOOKUP($C46,順位変動,W$6*2),区間7,4),"#°00'00"))</f>
        <v>#REF!</v>
      </c>
      <c r="Y47" s="107"/>
      <c r="Z47" s="22" t="e">
        <f>TEXT(VLOOKUP($C46,順位変動,Z$6*2),"(#)")</f>
        <v>#REF!</v>
      </c>
      <c r="AA47" s="107" t="e">
        <f>IF(VLOOKUP(VLOOKUP($C46,順位変動,Z$6*2),区間8,4)&lt;10000,TEXT(VLOOKUP(VLOOKUP($C46,順位変動,Z$6*2),区間8,4),"00'00"),TEXT(VLOOKUP(VLOOKUP($C46,順位変動,Z$6*2),区間8,4),"#°00'00"))</f>
        <v>#REF!</v>
      </c>
      <c r="AB47" s="107"/>
      <c r="AC47" s="121" t="str">
        <f>R47</f>
        <v>31'19</v>
      </c>
      <c r="AD47" s="122"/>
    </row>
    <row r="48" spans="2:30" ht="15" customHeight="1">
      <c r="B48" s="112"/>
      <c r="C48" s="115"/>
      <c r="D48" s="23" t="str">
        <f>IF(COUNT(C46)=0,"",TEXT(VLOOKUP(B46,区間5,4),"00分00秒"))</f>
        <v>31分19秒</v>
      </c>
      <c r="E48" s="30" t="str">
        <f>TEXT(VLOOKUP($C46,順位変動,E$6*2),"(#)")</f>
        <v>(17)</v>
      </c>
      <c r="F48" s="123" t="str">
        <f>IF(VLOOKUP(VLOOKUP($C46,順位変動,E$6*2),区間1,4)&lt;10000,TEXT(VLOOKUP(VLOOKUP($C46,順位変動,E$6*2),区間1,4),"00'00"),TEXT(VLOOKUP(VLOOKUP($C46,順位変動,E$6*2),区間1,4),"#°00'00"))</f>
        <v>06'16</v>
      </c>
      <c r="G48" s="123"/>
      <c r="H48" s="31" t="str">
        <f>TEXT(VLOOKUP($C46,区間記録2,2),"(#)")</f>
        <v>(11)</v>
      </c>
      <c r="I48" s="123" t="str">
        <f>TEXT(VLOOKUP($C46,区間記録2,4),"00'00")</f>
        <v>06'14</v>
      </c>
      <c r="J48" s="123"/>
      <c r="K48" s="31" t="str">
        <f>TEXT(VLOOKUP($C46,区間記録3,2),"(#)")</f>
        <v>(10)</v>
      </c>
      <c r="L48" s="123" t="str">
        <f>TEXT(VLOOKUP($C46,区間記録3,4),"00'00")</f>
        <v>06'16</v>
      </c>
      <c r="M48" s="123"/>
      <c r="N48" s="31" t="str">
        <f>TEXT(VLOOKUP($C46,区間記録4,2),"(#)")</f>
        <v>(10)</v>
      </c>
      <c r="O48" s="123" t="str">
        <f>TEXT(VLOOKUP($C46,区間記録4,4),"00'00")</f>
        <v>06'21</v>
      </c>
      <c r="P48" s="123"/>
      <c r="Q48" s="31" t="str">
        <f>TEXT(VLOOKUP($C46,区間記録5,2),"(#)")</f>
        <v>(9)</v>
      </c>
      <c r="R48" s="123" t="str">
        <f>TEXT(VLOOKUP($C46,区間記録5,4),"00'00")</f>
        <v>06'12</v>
      </c>
      <c r="S48" s="123"/>
      <c r="T48" s="31" t="str">
        <f>TEXT(VLOOKUP($C46,区間記録6,2),"(#)")</f>
        <v/>
      </c>
      <c r="U48" s="123" t="str">
        <f>TEXT(VLOOKUP($C46,区間記録6,4),"00'00")</f>
        <v/>
      </c>
      <c r="V48" s="124"/>
      <c r="W48" s="31" t="str">
        <f>TEXT(VLOOKUP($C46,区間記録7,2),"(#)")</f>
        <v/>
      </c>
      <c r="X48" s="123" t="str">
        <f>TEXT(VLOOKUP($C46,区間記録7,4),"00'00")</f>
        <v/>
      </c>
      <c r="Y48" s="123"/>
      <c r="Z48" s="31" t="str">
        <f>TEXT(VLOOKUP($C46,区間記録8,2),"(#)")</f>
        <v/>
      </c>
      <c r="AA48" s="123" t="str">
        <f>TEXT(VLOOKUP($C46,区間記録8,4),"00'00")</f>
        <v/>
      </c>
      <c r="AB48" s="123"/>
      <c r="AC48" s="24" t="str">
        <f>TEXT(VLOOKUP(C46,躍進,6),"(#)")</f>
        <v/>
      </c>
      <c r="AD48" s="25" t="str">
        <f>IF(VLOOKUP(C46,躍進,4)="","",IF(VLOOKUP(C46,躍進,4)&lt;0,TEXT(INT(ABS(VLOOKUP(C46,躍進,4))/60)*100+MOD(ABS(VLOOKUP(C46,躍進,4)),60),"-00'00"),TEXT(INT(VLOOKUP(C46,躍進,4)/60)*100+MOD(VLOOKUP(C46,躍進,4),60),"+00'00")))</f>
        <v/>
      </c>
    </row>
    <row r="49" spans="2:30" ht="15" customHeight="1">
      <c r="B49" s="112">
        <v>14</v>
      </c>
      <c r="C49" s="120">
        <f>VLOOKUP(B49,区間5,2)</f>
        <v>12</v>
      </c>
      <c r="D49" s="27" t="str">
        <f>IF(COUNT(C49)=0,"",VLOOKUP(C49,出場校,2))</f>
        <v>滝尾陸上クラブＢ</v>
      </c>
      <c r="E49" s="117" t="str">
        <f>IF(COUNT($C49)=0,"",VLOOKUP($C49,選手名,VLOOKUP($C49,オーダー,E$6+1)+1))</f>
        <v>中上　夏花</v>
      </c>
      <c r="F49" s="117"/>
      <c r="G49" s="28">
        <f>IF(COUNT($C49)=0,"",VLOOKUP($C49,選手学年,VLOOKUP($C49,オーダー,E$6+1)+1))</f>
        <v>6</v>
      </c>
      <c r="H49" s="116" t="str">
        <f>IF(COUNT($C49)=0,"",VLOOKUP($C49,選手名,VLOOKUP($C49,オーダー,H$6+1)+1))</f>
        <v>神崎　吏一</v>
      </c>
      <c r="I49" s="117"/>
      <c r="J49" s="28">
        <f>IF(COUNT($C49)=0,"",VLOOKUP($C49,選手学年,VLOOKUP($C49,オーダー,H$6+1)+1))</f>
        <v>5</v>
      </c>
      <c r="K49" s="116" t="str">
        <f>IF(COUNT($C49)=0,"",VLOOKUP($C49,選手名,VLOOKUP($C49,オーダー,K$6+1)+1))</f>
        <v>小松　愛華</v>
      </c>
      <c r="L49" s="117"/>
      <c r="M49" s="28">
        <f>IF(COUNT($C49)=0,"",VLOOKUP($C49,選手学年,VLOOKUP($C49,オーダー,K$6+1)+1))</f>
        <v>4</v>
      </c>
      <c r="N49" s="116" t="str">
        <f>IF(COUNT($C49)=0,"",VLOOKUP($C49,選手名,VLOOKUP($C49,オーダー,N$6+1)+1))</f>
        <v>足立　陽菜</v>
      </c>
      <c r="O49" s="117"/>
      <c r="P49" s="28">
        <f>IF(COUNT($C49)=0,"",VLOOKUP($C49,選手学年,VLOOKUP($C49,オーダー,N$6+1)+1))</f>
        <v>6</v>
      </c>
      <c r="Q49" s="116" t="str">
        <f>IF(COUNT($C49)=0,"",VLOOKUP($C49,選手名,VLOOKUP($C49,オーダー,Q$6+1)+1))</f>
        <v>吉良　ひかる</v>
      </c>
      <c r="R49" s="117"/>
      <c r="S49" s="28">
        <f>IF(COUNT($C49)=0,"",VLOOKUP($C49,選手学年,VLOOKUP($C49,オーダー,Q$6+1)+1))</f>
        <v>6</v>
      </c>
      <c r="T49" s="116" t="str">
        <f>IF(COUNT($C49)=0,"",VLOOKUP($C49,選手名,VLOOKUP($C49,オーダー,T$6+1)+1))</f>
        <v>鈴木　隆太</v>
      </c>
      <c r="U49" s="117"/>
      <c r="V49" s="29">
        <f>IF(COUNT($C49)=0,"",VLOOKUP($C49,選手学年,VLOOKUP($C49,オーダー,T$6+1)+1))</f>
        <v>4</v>
      </c>
      <c r="W49" s="116" t="str">
        <f>IF(COUNT($C49)=0,"",VLOOKUP($C49,選手名,VLOOKUP($C49,オーダー,W$6+1)+1))</f>
        <v>竹永　実桜</v>
      </c>
      <c r="X49" s="117"/>
      <c r="Y49" s="28">
        <f>IF(COUNT($C49)=0,"",VLOOKUP($C49,選手学年,VLOOKUP($C49,オーダー,W$6+1)+1))</f>
        <v>6</v>
      </c>
      <c r="Z49" s="116">
        <f>IF(COUNT($C49)=0,"",VLOOKUP($C49,選手名,VLOOKUP($C49,オーダー,Z$6+1)+1))</f>
        <v>12</v>
      </c>
      <c r="AA49" s="117"/>
      <c r="AB49" s="28">
        <f>IF(COUNT($C49)=0,"",VLOOKUP($C49,選手学年,VLOOKUP($C49,オーダー,Z$6+1)+1))</f>
        <v>12</v>
      </c>
      <c r="AC49" s="118" t="str">
        <f>TEXT(VLOOKUP(C49,出場校,6)*10000+VLOOKUP(C49,出場校,7)*100+VLOOKUP(C49,出場校,8),"00'00")</f>
        <v>00'00</v>
      </c>
      <c r="AD49" s="119"/>
    </row>
    <row r="50" spans="2:30" ht="15" customHeight="1">
      <c r="B50" s="112"/>
      <c r="C50" s="114"/>
      <c r="D50" s="20" t="str">
        <f>IF(COUNT(C49)=0,"",TEXT(VLOOKUP(C49,出場校,3),"(@)"))</f>
        <v>(大分市)</v>
      </c>
      <c r="E50" s="21"/>
      <c r="F50" s="107"/>
      <c r="G50" s="107"/>
      <c r="H50" s="22" t="str">
        <f>TEXT(VLOOKUP($C49,順位変動,H$6*2),"(#)")</f>
        <v>(16)</v>
      </c>
      <c r="I50" s="107" t="str">
        <f>IF(VLOOKUP(VLOOKUP($C49,順位変動,H$6*2),区間2,4)&lt;10000,TEXT(VLOOKUP(VLOOKUP($C49,順位変動,H$6*2),区間2,4),"00'00"),TEXT(VLOOKUP(VLOOKUP($C49,順位変動,H$6*2),区間2,4),"#°00'00"))</f>
        <v>12'39</v>
      </c>
      <c r="J50" s="107"/>
      <c r="K50" s="22" t="str">
        <f>TEXT(VLOOKUP($C49,順位変動,K$6*2),"(#)")</f>
        <v>(16)</v>
      </c>
      <c r="L50" s="107" t="str">
        <f>IF(VLOOKUP(VLOOKUP($C49,順位変動,K$6*2),区間3,4)&lt;10000,TEXT(VLOOKUP(VLOOKUP($C49,順位変動,K$6*2),区間3,4),"00'00"),TEXT(VLOOKUP(VLOOKUP($C49,順位変動,K$6*2),区間3,4),"#°00'00"))</f>
        <v>19'02</v>
      </c>
      <c r="M50" s="107"/>
      <c r="N50" s="22" t="str">
        <f>TEXT(VLOOKUP($C49,順位変動,N$6*2),"(#)")</f>
        <v>(12)</v>
      </c>
      <c r="O50" s="107" t="str">
        <f>IF(VLOOKUP(VLOOKUP($C49,順位変動,N$6*2),区間4,4)&lt;10000,TEXT(VLOOKUP(VLOOKUP($C49,順位変動,N$6*2),区間4,4),"00'00"),TEXT(VLOOKUP(VLOOKUP($C49,順位変動,N$6*2),区間4,4),"#°00'00"))</f>
        <v>25'06</v>
      </c>
      <c r="P50" s="107"/>
      <c r="Q50" s="22" t="str">
        <f>TEXT(VLOOKUP($C49,順位変動,Q$6*2),"(#)")</f>
        <v>(14)</v>
      </c>
      <c r="R50" s="107" t="str">
        <f>IF(VLOOKUP(VLOOKUP($C49,順位変動,Q$6*2),区間5,4)&lt;10000,TEXT(VLOOKUP(VLOOKUP($C49,順位変動,Q$6*2),区間5,4),"00'00"),TEXT(VLOOKUP(VLOOKUP($C49,順位変動,Q$6*2),区間5,4),"#°00'00"))</f>
        <v>31'27</v>
      </c>
      <c r="S50" s="107"/>
      <c r="T50" s="22" t="e">
        <f>TEXT(VLOOKUP($C49,順位変動,T$6*2),"(#)")</f>
        <v>#REF!</v>
      </c>
      <c r="U50" s="107" t="e">
        <f>IF(VLOOKUP(VLOOKUP($C49,順位変動,T$6*2),区間6,4)&lt;10000,TEXT(VLOOKUP(VLOOKUP($C49,順位変動,T$6*2),区間6,4),"00'00"),TEXT(VLOOKUP(VLOOKUP($C49,順位変動,T$6*2),区間6,4),"#°00'00"))</f>
        <v>#REF!</v>
      </c>
      <c r="V50" s="108"/>
      <c r="W50" s="22" t="e">
        <f>TEXT(VLOOKUP($C49,順位変動,W$6*2),"(#)")</f>
        <v>#REF!</v>
      </c>
      <c r="X50" s="107" t="e">
        <f>IF(VLOOKUP(VLOOKUP($C49,順位変動,W$6*2),区間7,4)&lt;10000,TEXT(VLOOKUP(VLOOKUP($C49,順位変動,W$6*2),区間7,4),"00'00"),TEXT(VLOOKUP(VLOOKUP($C49,順位変動,W$6*2),区間7,4),"#°00'00"))</f>
        <v>#REF!</v>
      </c>
      <c r="Y50" s="107"/>
      <c r="Z50" s="22" t="e">
        <f>TEXT(VLOOKUP($C49,順位変動,Z$6*2),"(#)")</f>
        <v>#REF!</v>
      </c>
      <c r="AA50" s="107" t="e">
        <f>IF(VLOOKUP(VLOOKUP($C49,順位変動,Z$6*2),区間8,4)&lt;10000,TEXT(VLOOKUP(VLOOKUP($C49,順位変動,Z$6*2),区間8,4),"00'00"),TEXT(VLOOKUP(VLOOKUP($C49,順位変動,Z$6*2),区間8,4),"#°00'00"))</f>
        <v>#REF!</v>
      </c>
      <c r="AB50" s="107"/>
      <c r="AC50" s="121" t="str">
        <f>R50</f>
        <v>31'27</v>
      </c>
      <c r="AD50" s="122"/>
    </row>
    <row r="51" spans="2:30" ht="15" customHeight="1">
      <c r="B51" s="112"/>
      <c r="C51" s="115"/>
      <c r="D51" s="23" t="str">
        <f>IF(COUNT(C49)=0,"",TEXT(VLOOKUP(B49,区間5,4),"00分00秒"))</f>
        <v>31分27秒</v>
      </c>
      <c r="E51" s="30" t="str">
        <f>TEXT(VLOOKUP($C49,順位変動,E$6*2),"(#)")</f>
        <v>(16)</v>
      </c>
      <c r="F51" s="123" t="str">
        <f>IF(VLOOKUP(VLOOKUP($C49,順位変動,E$6*2),区間1,4)&lt;10000,TEXT(VLOOKUP(VLOOKUP($C49,順位変動,E$6*2),区間1,4),"00'00"),TEXT(VLOOKUP(VLOOKUP($C49,順位変動,E$6*2),区間1,4),"#°00'00"))</f>
        <v>06'13</v>
      </c>
      <c r="G51" s="123"/>
      <c r="H51" s="31" t="str">
        <f>TEXT(VLOOKUP($C49,区間記録2,2),"(#)")</f>
        <v>(17)</v>
      </c>
      <c r="I51" s="123" t="str">
        <f>TEXT(VLOOKUP($C49,区間記録2,4),"00'00")</f>
        <v>06'26</v>
      </c>
      <c r="J51" s="123"/>
      <c r="K51" s="31" t="str">
        <f>TEXT(VLOOKUP($C49,区間記録3,2),"(#)")</f>
        <v>(12)</v>
      </c>
      <c r="L51" s="123" t="str">
        <f>TEXT(VLOOKUP($C49,区間記録3,4),"00'00")</f>
        <v>06'23</v>
      </c>
      <c r="M51" s="123"/>
      <c r="N51" s="31" t="str">
        <f>TEXT(VLOOKUP($C49,区間記録4,2),"(#)")</f>
        <v>(5)</v>
      </c>
      <c r="O51" s="123" t="str">
        <f>TEXT(VLOOKUP($C49,区間記録4,4),"00'00")</f>
        <v>06'04</v>
      </c>
      <c r="P51" s="123"/>
      <c r="Q51" s="31" t="str">
        <f>TEXT(VLOOKUP($C49,区間記録5,2),"(#)")</f>
        <v>(14)</v>
      </c>
      <c r="R51" s="123" t="str">
        <f>TEXT(VLOOKUP($C49,区間記録5,4),"00'00")</f>
        <v>06'21</v>
      </c>
      <c r="S51" s="123"/>
      <c r="T51" s="31" t="str">
        <f>TEXT(VLOOKUP($C49,区間記録6,2),"(#)")</f>
        <v/>
      </c>
      <c r="U51" s="123" t="str">
        <f>TEXT(VLOOKUP($C49,区間記録6,4),"00'00")</f>
        <v/>
      </c>
      <c r="V51" s="124"/>
      <c r="W51" s="31" t="str">
        <f>TEXT(VLOOKUP($C49,区間記録7,2),"(#)")</f>
        <v/>
      </c>
      <c r="X51" s="123" t="str">
        <f>TEXT(VLOOKUP($C49,区間記録7,4),"00'00")</f>
        <v/>
      </c>
      <c r="Y51" s="123"/>
      <c r="Z51" s="31" t="str">
        <f>TEXT(VLOOKUP($C49,区間記録8,2),"(#)")</f>
        <v/>
      </c>
      <c r="AA51" s="123" t="str">
        <f>TEXT(VLOOKUP($C49,区間記録8,4),"00'00")</f>
        <v/>
      </c>
      <c r="AB51" s="123"/>
      <c r="AC51" s="32" t="str">
        <f>TEXT(VLOOKUP(C49,躍進,6),"(#)")</f>
        <v/>
      </c>
      <c r="AD51" s="33" t="str">
        <f>IF(VLOOKUP(C49,躍進,4)="","",IF(VLOOKUP(C49,躍進,4)&lt;0,TEXT(INT(ABS(VLOOKUP(C49,躍進,4))/60)*100+MOD(ABS(VLOOKUP(C49,躍進,4)),60),"-00'00"),TEXT(INT(VLOOKUP(C49,躍進,4)/60)*100+MOD(VLOOKUP(C49,躍進,4),60),"+00'00")))</f>
        <v/>
      </c>
    </row>
    <row r="52" spans="2:30" ht="15" customHeight="1">
      <c r="B52" s="125">
        <v>15</v>
      </c>
      <c r="C52" s="120">
        <f>VLOOKUP(B52,区間5,2)</f>
        <v>21</v>
      </c>
      <c r="D52" s="34" t="str">
        <f>IF(COUNT(C52)=0,"",VLOOKUP(C52,出場校,2))</f>
        <v>三重町陸上クラブ女子Ａ</v>
      </c>
      <c r="E52" s="94" t="str">
        <f>IF(COUNT($C52)=0,"",VLOOKUP($C52,選手名,VLOOKUP($C52,オーダー,E$6+1)+1))</f>
        <v>吉良　瑞希</v>
      </c>
      <c r="F52" s="94"/>
      <c r="G52" s="35">
        <f>IF(COUNT($C52)=0,"",VLOOKUP($C52,選手学年,VLOOKUP($C52,オーダー,E$6+1)+1))</f>
        <v>6</v>
      </c>
      <c r="H52" s="93" t="str">
        <f>IF(COUNT($C52)=0,"",VLOOKUP($C52,選手名,VLOOKUP($C52,オーダー,H$6+1)+1))</f>
        <v>藤田　真帆</v>
      </c>
      <c r="I52" s="94"/>
      <c r="J52" s="35">
        <f>IF(COUNT($C52)=0,"",VLOOKUP($C52,選手学年,VLOOKUP($C52,オーダー,H$6+1)+1))</f>
        <v>6</v>
      </c>
      <c r="K52" s="93" t="str">
        <f>IF(COUNT($C52)=0,"",VLOOKUP($C52,選手名,VLOOKUP($C52,オーダー,K$6+1)+1))</f>
        <v>神志那　愛加</v>
      </c>
      <c r="L52" s="94"/>
      <c r="M52" s="35">
        <f>IF(COUNT($C52)=0,"",VLOOKUP($C52,選手学年,VLOOKUP($C52,オーダー,K$6+1)+1))</f>
        <v>5</v>
      </c>
      <c r="N52" s="93" t="str">
        <f>IF(COUNT($C52)=0,"",VLOOKUP($C52,選手名,VLOOKUP($C52,オーダー,N$6+1)+1))</f>
        <v>麻生　真彩</v>
      </c>
      <c r="O52" s="94"/>
      <c r="P52" s="35">
        <f>IF(COUNT($C52)=0,"",VLOOKUP($C52,選手学年,VLOOKUP($C52,オーダー,N$6+1)+1))</f>
        <v>6</v>
      </c>
      <c r="Q52" s="93" t="str">
        <f>IF(COUNT($C52)=0,"",VLOOKUP($C52,選手名,VLOOKUP($C52,オーダー,Q$6+1)+1))</f>
        <v>小野　明日香</v>
      </c>
      <c r="R52" s="94"/>
      <c r="S52" s="35">
        <f>IF(COUNT($C52)=0,"",VLOOKUP($C52,選手学年,VLOOKUP($C52,オーダー,Q$6+1)+1))</f>
        <v>6</v>
      </c>
      <c r="T52" s="93" t="str">
        <f>IF(COUNT($C52)=0,"",VLOOKUP($C52,選手名,VLOOKUP($C52,オーダー,T$6+1)+1))</f>
        <v>川邉　月瞳</v>
      </c>
      <c r="U52" s="94"/>
      <c r="V52" s="36">
        <f>IF(COUNT($C52)=0,"",VLOOKUP($C52,選手学年,VLOOKUP($C52,オーダー,T$6+1)+1))</f>
        <v>6</v>
      </c>
      <c r="W52" s="93" t="str">
        <f>IF(COUNT($C52)=0,"",VLOOKUP($C52,選手名,VLOOKUP($C52,オーダー,W$6+1)+1))</f>
        <v>玉田　夢乃</v>
      </c>
      <c r="X52" s="94"/>
      <c r="Y52" s="35">
        <f>IF(COUNT($C52)=0,"",VLOOKUP($C52,選手学年,VLOOKUP($C52,オーダー,W$6+1)+1))</f>
        <v>5</v>
      </c>
      <c r="Z52" s="93" t="str">
        <f>IF(COUNT($C52)=0,"",VLOOKUP($C52,選手名,VLOOKUP($C52,オーダー,Z$6+1)+1))</f>
        <v>松本　真智子</v>
      </c>
      <c r="AA52" s="94"/>
      <c r="AB52" s="35">
        <f>IF(COUNT($C52)=0,"",VLOOKUP($C52,選手学年,VLOOKUP($C52,オーダー,Z$6+1)+1))</f>
        <v>5</v>
      </c>
      <c r="AC52" s="121" t="str">
        <f>TEXT(VLOOKUP(C52,出場校,6)*10000+VLOOKUP(C52,出場校,7)*100+VLOOKUP(C52,出場校,8),"00'00")</f>
        <v>00'00</v>
      </c>
      <c r="AD52" s="122"/>
    </row>
    <row r="53" spans="2:30" ht="15" customHeight="1">
      <c r="B53" s="112"/>
      <c r="C53" s="114"/>
      <c r="D53" s="20" t="str">
        <f>IF(COUNT(C52)=0,"",TEXT(VLOOKUP(C52,出場校,3),"(@)"))</f>
        <v>(豊後大野市)</v>
      </c>
      <c r="E53" s="21"/>
      <c r="F53" s="107"/>
      <c r="G53" s="107"/>
      <c r="H53" s="22" t="str">
        <f>TEXT(VLOOKUP($C52,順位変動,H$6*2),"(#)")</f>
        <v>(12)</v>
      </c>
      <c r="I53" s="107" t="str">
        <f>IF(VLOOKUP(VLOOKUP($C52,順位変動,H$6*2),区間2,4)&lt;10000,TEXT(VLOOKUP(VLOOKUP($C52,順位変動,H$6*2),区間2,4),"00'00"),TEXT(VLOOKUP(VLOOKUP($C52,順位変動,H$6*2),区間2,4),"#°00'00"))</f>
        <v>12'07</v>
      </c>
      <c r="J53" s="107"/>
      <c r="K53" s="22" t="str">
        <f>TEXT(VLOOKUP($C52,順位変動,K$6*2),"(#)")</f>
        <v>(15)</v>
      </c>
      <c r="L53" s="107" t="str">
        <f>IF(VLOOKUP(VLOOKUP($C52,順位変動,K$6*2),区間3,4)&lt;10000,TEXT(VLOOKUP(VLOOKUP($C52,順位変動,K$6*2),区間3,4),"00'00"),TEXT(VLOOKUP(VLOOKUP($C52,順位変動,K$6*2),区間3,4),"#°00'00"))</f>
        <v>18'54</v>
      </c>
      <c r="M53" s="107"/>
      <c r="N53" s="22" t="str">
        <f>TEXT(VLOOKUP($C52,順位変動,N$6*2),"(#)")</f>
        <v>(15)</v>
      </c>
      <c r="O53" s="107" t="str">
        <f>IF(VLOOKUP(VLOOKUP($C52,順位変動,N$6*2),区間4,4)&lt;10000,TEXT(VLOOKUP(VLOOKUP($C52,順位変動,N$6*2),区間4,4),"00'00"),TEXT(VLOOKUP(VLOOKUP($C52,順位変動,N$6*2),区間4,4),"#°00'00"))</f>
        <v>25'33</v>
      </c>
      <c r="P53" s="107"/>
      <c r="Q53" s="22" t="str">
        <f>TEXT(VLOOKUP($C52,順位変動,Q$6*2),"(#)")</f>
        <v>(15)</v>
      </c>
      <c r="R53" s="107" t="str">
        <f>IF(VLOOKUP(VLOOKUP($C52,順位変動,Q$6*2),区間5,4)&lt;10000,TEXT(VLOOKUP(VLOOKUP($C52,順位変動,Q$6*2),区間5,4),"00'00"),TEXT(VLOOKUP(VLOOKUP($C52,順位変動,Q$6*2),区間5,4),"#°00'00"))</f>
        <v>31'47</v>
      </c>
      <c r="S53" s="107"/>
      <c r="T53" s="22" t="e">
        <f>TEXT(VLOOKUP($C52,順位変動,T$6*2),"(#)")</f>
        <v>#REF!</v>
      </c>
      <c r="U53" s="107" t="e">
        <f>IF(VLOOKUP(VLOOKUP($C52,順位変動,T$6*2),区間6,4)&lt;10000,TEXT(VLOOKUP(VLOOKUP($C52,順位変動,T$6*2),区間6,4),"00'00"),TEXT(VLOOKUP(VLOOKUP($C52,順位変動,T$6*2),区間6,4),"#°00'00"))</f>
        <v>#REF!</v>
      </c>
      <c r="V53" s="108"/>
      <c r="W53" s="22" t="e">
        <f>TEXT(VLOOKUP($C52,順位変動,W$6*2),"(#)")</f>
        <v>#REF!</v>
      </c>
      <c r="X53" s="107" t="e">
        <f>IF(VLOOKUP(VLOOKUP($C52,順位変動,W$6*2),区間7,4)&lt;10000,TEXT(VLOOKUP(VLOOKUP($C52,順位変動,W$6*2),区間7,4),"00'00"),TEXT(VLOOKUP(VLOOKUP($C52,順位変動,W$6*2),区間7,4),"#°00'00"))</f>
        <v>#REF!</v>
      </c>
      <c r="Y53" s="107"/>
      <c r="Z53" s="22" t="e">
        <f>TEXT(VLOOKUP($C52,順位変動,Z$6*2),"(#)")</f>
        <v>#REF!</v>
      </c>
      <c r="AA53" s="107" t="e">
        <f>IF(VLOOKUP(VLOOKUP($C52,順位変動,Z$6*2),区間8,4)&lt;10000,TEXT(VLOOKUP(VLOOKUP($C52,順位変動,Z$6*2),区間8,4),"00'00"),TEXT(VLOOKUP(VLOOKUP($C52,順位変動,Z$6*2),区間8,4),"#°00'00"))</f>
        <v>#REF!</v>
      </c>
      <c r="AB53" s="107"/>
      <c r="AC53" s="121" t="str">
        <f>R53</f>
        <v>31'47</v>
      </c>
      <c r="AD53" s="122"/>
    </row>
    <row r="54" spans="2:30" ht="15" customHeight="1">
      <c r="B54" s="112"/>
      <c r="C54" s="115"/>
      <c r="D54" s="23" t="str">
        <f>IF(COUNT(C52)=0,"",TEXT(VLOOKUP(B52,区間5,4),"00分00秒"))</f>
        <v>31分47秒</v>
      </c>
      <c r="E54" s="30" t="str">
        <f>TEXT(VLOOKUP($C52,順位変動,E$6*2),"(#)")</f>
        <v>(8)</v>
      </c>
      <c r="F54" s="123" t="str">
        <f>IF(VLOOKUP(VLOOKUP($C52,順位変動,E$6*2),区間1,4)&lt;10000,TEXT(VLOOKUP(VLOOKUP($C52,順位変動,E$6*2),区間1,4),"00'00"),TEXT(VLOOKUP(VLOOKUP($C52,順位変動,E$6*2),区間1,4),"#°00'00"))</f>
        <v>05'45</v>
      </c>
      <c r="G54" s="123"/>
      <c r="H54" s="31" t="str">
        <f>TEXT(VLOOKUP($C52,区間記録2,2),"(#)")</f>
        <v>(15)</v>
      </c>
      <c r="I54" s="123" t="str">
        <f>TEXT(VLOOKUP($C52,区間記録2,4),"00'00")</f>
        <v>06'22</v>
      </c>
      <c r="J54" s="123"/>
      <c r="K54" s="31" t="str">
        <f>TEXT(VLOOKUP($C52,区間記録3,2),"(#)")</f>
        <v>(19)</v>
      </c>
      <c r="L54" s="123" t="str">
        <f>TEXT(VLOOKUP($C52,区間記録3,4),"00'00")</f>
        <v>06'47</v>
      </c>
      <c r="M54" s="123"/>
      <c r="N54" s="31" t="str">
        <f>TEXT(VLOOKUP($C52,区間記録4,2),"(#)")</f>
        <v>(14)</v>
      </c>
      <c r="O54" s="123" t="str">
        <f>TEXT(VLOOKUP($C52,区間記録4,4),"00'00")</f>
        <v>06'39</v>
      </c>
      <c r="P54" s="123"/>
      <c r="Q54" s="31" t="str">
        <f>TEXT(VLOOKUP($C52,区間記録5,2),"(#)")</f>
        <v>(10)</v>
      </c>
      <c r="R54" s="123" t="str">
        <f>TEXT(VLOOKUP($C52,区間記録5,4),"00'00")</f>
        <v>06'14</v>
      </c>
      <c r="S54" s="123"/>
      <c r="T54" s="31" t="str">
        <f>TEXT(VLOOKUP($C52,区間記録6,2),"(#)")</f>
        <v/>
      </c>
      <c r="U54" s="123" t="str">
        <f>TEXT(VLOOKUP($C52,区間記録6,4),"00'00")</f>
        <v/>
      </c>
      <c r="V54" s="124"/>
      <c r="W54" s="31" t="str">
        <f>TEXT(VLOOKUP($C52,区間記録7,2),"(#)")</f>
        <v/>
      </c>
      <c r="X54" s="123" t="str">
        <f>TEXT(VLOOKUP($C52,区間記録7,4),"00'00")</f>
        <v/>
      </c>
      <c r="Y54" s="123"/>
      <c r="Z54" s="31" t="str">
        <f>TEXT(VLOOKUP($C52,区間記録8,2),"(#)")</f>
        <v/>
      </c>
      <c r="AA54" s="123" t="str">
        <f>TEXT(VLOOKUP($C52,区間記録8,4),"00'00")</f>
        <v/>
      </c>
      <c r="AB54" s="123"/>
      <c r="AC54" s="24" t="str">
        <f>TEXT(VLOOKUP(C52,躍進,6),"(#)")</f>
        <v/>
      </c>
      <c r="AD54" s="25" t="str">
        <f>IF(VLOOKUP(C52,躍進,4)="","",IF(VLOOKUP(C52,躍進,4)&lt;0,TEXT(INT(ABS(VLOOKUP(C52,躍進,4))/60)*100+MOD(ABS(VLOOKUP(C52,躍進,4)),60),"-00'00"),TEXT(INT(VLOOKUP(C52,躍進,4)/60)*100+MOD(VLOOKUP(C52,躍進,4),60),"+00'00")))</f>
        <v/>
      </c>
    </row>
    <row r="55" spans="2:30" ht="15" customHeight="1">
      <c r="B55" s="112">
        <v>16</v>
      </c>
      <c r="C55" s="120">
        <f>VLOOKUP(B55,区間5,2)</f>
        <v>10</v>
      </c>
      <c r="D55" s="27" t="str">
        <f>IF(COUNT(C55)=0,"",VLOOKUP(C55,出場校,2))</f>
        <v>豊後高田陸上クラブＢ</v>
      </c>
      <c r="E55" s="117" t="str">
        <f>IF(COUNT($C55)=0,"",VLOOKUP($C55,選手名,VLOOKUP($C55,オーダー,E$6+1)+1))</f>
        <v>近藤　燎</v>
      </c>
      <c r="F55" s="117"/>
      <c r="G55" s="28">
        <f>IF(COUNT($C55)=0,"",VLOOKUP($C55,選手学年,VLOOKUP($C55,オーダー,E$6+1)+1))</f>
        <v>5</v>
      </c>
      <c r="H55" s="116" t="str">
        <f>IF(COUNT($C55)=0,"",VLOOKUP($C55,選手名,VLOOKUP($C55,オーダー,H$6+1)+1))</f>
        <v>常廣　美羽</v>
      </c>
      <c r="I55" s="117"/>
      <c r="J55" s="28">
        <f>IF(COUNT($C55)=0,"",VLOOKUP($C55,選手学年,VLOOKUP($C55,オーダー,H$6+1)+1))</f>
        <v>5</v>
      </c>
      <c r="K55" s="116" t="str">
        <f>IF(COUNT($C55)=0,"",VLOOKUP($C55,選手名,VLOOKUP($C55,オーダー,K$6+1)+1))</f>
        <v>日高　碧唯</v>
      </c>
      <c r="L55" s="117"/>
      <c r="M55" s="28">
        <f>IF(COUNT($C55)=0,"",VLOOKUP($C55,選手学年,VLOOKUP($C55,オーダー,K$6+1)+1))</f>
        <v>4</v>
      </c>
      <c r="N55" s="116" t="str">
        <f>IF(COUNT($C55)=0,"",VLOOKUP($C55,選手名,VLOOKUP($C55,オーダー,N$6+1)+1))</f>
        <v>黒田　広美</v>
      </c>
      <c r="O55" s="117"/>
      <c r="P55" s="28">
        <f>IF(COUNT($C55)=0,"",VLOOKUP($C55,選手学年,VLOOKUP($C55,オーダー,N$6+1)+1))</f>
        <v>5</v>
      </c>
      <c r="Q55" s="116" t="str">
        <f>IF(COUNT($C55)=0,"",VLOOKUP($C55,選手名,VLOOKUP($C55,オーダー,Q$6+1)+1))</f>
        <v>阿部　真夕</v>
      </c>
      <c r="R55" s="117"/>
      <c r="S55" s="28">
        <f>IF(COUNT($C55)=0,"",VLOOKUP($C55,選手学年,VLOOKUP($C55,オーダー,Q$6+1)+1))</f>
        <v>6</v>
      </c>
      <c r="T55" s="116" t="str">
        <f>IF(COUNT($C55)=0,"",VLOOKUP($C55,選手名,VLOOKUP($C55,オーダー,T$6+1)+1))</f>
        <v>藤垣　帆乃花</v>
      </c>
      <c r="U55" s="117"/>
      <c r="V55" s="29">
        <f>IF(COUNT($C55)=0,"",VLOOKUP($C55,選手学年,VLOOKUP($C55,オーダー,T$6+1)+1))</f>
        <v>5</v>
      </c>
      <c r="W55" s="116" t="str">
        <f>IF(COUNT($C55)=0,"",VLOOKUP($C55,選手名,VLOOKUP($C55,オーダー,W$6+1)+1))</f>
        <v>小串　美緒</v>
      </c>
      <c r="X55" s="117"/>
      <c r="Y55" s="28">
        <f>IF(COUNT($C55)=0,"",VLOOKUP($C55,選手学年,VLOOKUP($C55,オーダー,W$6+1)+1))</f>
        <v>5</v>
      </c>
      <c r="Z55" s="116">
        <f>IF(COUNT($C55)=0,"",VLOOKUP($C55,選手名,VLOOKUP($C55,オーダー,Z$6+1)+1))</f>
        <v>10</v>
      </c>
      <c r="AA55" s="117"/>
      <c r="AB55" s="28">
        <f>IF(COUNT($C55)=0,"",VLOOKUP($C55,選手学年,VLOOKUP($C55,オーダー,Z$6+1)+1))</f>
        <v>10</v>
      </c>
      <c r="AC55" s="118" t="str">
        <f>TEXT(VLOOKUP(C55,出場校,6)*10000+VLOOKUP(C55,出場校,7)*100+VLOOKUP(C55,出場校,8),"00'00")</f>
        <v>00'00</v>
      </c>
      <c r="AD55" s="119"/>
    </row>
    <row r="56" spans="2:30" ht="15" customHeight="1">
      <c r="B56" s="112"/>
      <c r="C56" s="114"/>
      <c r="D56" s="20" t="str">
        <f>IF(COUNT(C55)=0,"",TEXT(VLOOKUP(C55,出場校,3),"(@)"))</f>
        <v>(豊後高田市)</v>
      </c>
      <c r="E56" s="21"/>
      <c r="F56" s="107"/>
      <c r="G56" s="107"/>
      <c r="H56" s="22" t="str">
        <f>TEXT(VLOOKUP($C55,順位変動,H$6*2),"(#)")</f>
        <v>(14)</v>
      </c>
      <c r="I56" s="107" t="str">
        <f>IF(VLOOKUP(VLOOKUP($C55,順位変動,H$6*2),区間2,4)&lt;10000,TEXT(VLOOKUP(VLOOKUP($C55,順位変動,H$6*2),区間2,4),"00'00"),TEXT(VLOOKUP(VLOOKUP($C55,順位変動,H$6*2),区間2,4),"#°00'00"))</f>
        <v>12'21</v>
      </c>
      <c r="J56" s="107"/>
      <c r="K56" s="22" t="str">
        <f>TEXT(VLOOKUP($C55,順位変動,K$6*2),"(#)")</f>
        <v>(14)</v>
      </c>
      <c r="L56" s="107" t="str">
        <f>IF(VLOOKUP(VLOOKUP($C55,順位変動,K$6*2),区間3,4)&lt;10000,TEXT(VLOOKUP(VLOOKUP($C55,順位変動,K$6*2),区間3,4),"00'00"),TEXT(VLOOKUP(VLOOKUP($C55,順位変動,K$6*2),区間3,4),"#°00'00"))</f>
        <v>18'49</v>
      </c>
      <c r="M56" s="107"/>
      <c r="N56" s="22" t="str">
        <f>TEXT(VLOOKUP($C55,順位変動,N$6*2),"(#)")</f>
        <v>(16)</v>
      </c>
      <c r="O56" s="107" t="str">
        <f>IF(VLOOKUP(VLOOKUP($C55,順位変動,N$6*2),区間4,4)&lt;10000,TEXT(VLOOKUP(VLOOKUP($C55,順位変動,N$6*2),区間4,4),"00'00"),TEXT(VLOOKUP(VLOOKUP($C55,順位変動,N$6*2),区間4,4),"#°00'00"))</f>
        <v>25'40</v>
      </c>
      <c r="P56" s="107"/>
      <c r="Q56" s="22" t="str">
        <f>TEXT(VLOOKUP($C55,順位変動,Q$6*2),"(#)")</f>
        <v>(16)</v>
      </c>
      <c r="R56" s="107" t="str">
        <f>IF(VLOOKUP(VLOOKUP($C55,順位変動,Q$6*2),区間5,4)&lt;10000,TEXT(VLOOKUP(VLOOKUP($C55,順位変動,Q$6*2),区間5,4),"00'00"),TEXT(VLOOKUP(VLOOKUP($C55,順位変動,Q$6*2),区間5,4),"#°00'00"))</f>
        <v>31'54</v>
      </c>
      <c r="S56" s="107"/>
      <c r="T56" s="22" t="e">
        <f>TEXT(VLOOKUP($C55,順位変動,T$6*2),"(#)")</f>
        <v>#REF!</v>
      </c>
      <c r="U56" s="107" t="e">
        <f>IF(VLOOKUP(VLOOKUP($C55,順位変動,T$6*2),区間6,4)&lt;10000,TEXT(VLOOKUP(VLOOKUP($C55,順位変動,T$6*2),区間6,4),"00'00"),TEXT(VLOOKUP(VLOOKUP($C55,順位変動,T$6*2),区間6,4),"#°00'00"))</f>
        <v>#REF!</v>
      </c>
      <c r="V56" s="108"/>
      <c r="W56" s="22" t="e">
        <f>TEXT(VLOOKUP($C55,順位変動,W$6*2),"(#)")</f>
        <v>#REF!</v>
      </c>
      <c r="X56" s="107" t="e">
        <f>IF(VLOOKUP(VLOOKUP($C55,順位変動,W$6*2),区間7,4)&lt;10000,TEXT(VLOOKUP(VLOOKUP($C55,順位変動,W$6*2),区間7,4),"00'00"),TEXT(VLOOKUP(VLOOKUP($C55,順位変動,W$6*2),区間7,4),"#°00'00"))</f>
        <v>#REF!</v>
      </c>
      <c r="Y56" s="107"/>
      <c r="Z56" s="22" t="e">
        <f>TEXT(VLOOKUP($C55,順位変動,Z$6*2),"(#)")</f>
        <v>#REF!</v>
      </c>
      <c r="AA56" s="107" t="e">
        <f>IF(VLOOKUP(VLOOKUP($C55,順位変動,Z$6*2),区間8,4)&lt;10000,TEXT(VLOOKUP(VLOOKUP($C55,順位変動,Z$6*2),区間8,4),"00'00"),TEXT(VLOOKUP(VLOOKUP($C55,順位変動,Z$6*2),区間8,4),"#°00'00"))</f>
        <v>#REF!</v>
      </c>
      <c r="AB56" s="107"/>
      <c r="AC56" s="121" t="str">
        <f>R56</f>
        <v>31'54</v>
      </c>
      <c r="AD56" s="122"/>
    </row>
    <row r="57" spans="2:30" ht="15" customHeight="1">
      <c r="B57" s="112"/>
      <c r="C57" s="115"/>
      <c r="D57" s="23" t="str">
        <f>IF(COUNT(C55)=0,"",TEXT(VLOOKUP(B55,区間5,4),"00分00秒"))</f>
        <v>31分54秒</v>
      </c>
      <c r="E57" s="30" t="str">
        <f>TEXT(VLOOKUP($C55,順位変動,E$6*2),"(#)")</f>
        <v>(14)</v>
      </c>
      <c r="F57" s="123" t="str">
        <f>IF(VLOOKUP(VLOOKUP($C55,順位変動,E$6*2),区間1,4)&lt;10000,TEXT(VLOOKUP(VLOOKUP($C55,順位変動,E$6*2),区間1,4),"00'00"),TEXT(VLOOKUP(VLOOKUP($C55,順位変動,E$6*2),区間1,4),"#°00'00"))</f>
        <v>06'03</v>
      </c>
      <c r="G57" s="123"/>
      <c r="H57" s="31" t="str">
        <f>TEXT(VLOOKUP($C55,区間記録2,2),"(#)")</f>
        <v>(13)</v>
      </c>
      <c r="I57" s="123" t="str">
        <f>TEXT(VLOOKUP($C55,区間記録2,4),"00'00")</f>
        <v>06'18</v>
      </c>
      <c r="J57" s="123"/>
      <c r="K57" s="31" t="str">
        <f>TEXT(VLOOKUP($C55,区間記録3,2),"(#)")</f>
        <v>(13)</v>
      </c>
      <c r="L57" s="123" t="str">
        <f>TEXT(VLOOKUP($C55,区間記録3,4),"00'00")</f>
        <v>06'28</v>
      </c>
      <c r="M57" s="123"/>
      <c r="N57" s="31" t="str">
        <f>TEXT(VLOOKUP($C55,区間記録4,2),"(#)")</f>
        <v>(17)</v>
      </c>
      <c r="O57" s="123" t="str">
        <f>TEXT(VLOOKUP($C55,区間記録4,4),"00'00")</f>
        <v>06'51</v>
      </c>
      <c r="P57" s="123"/>
      <c r="Q57" s="31" t="str">
        <f>TEXT(VLOOKUP($C55,区間記録5,2),"(#)")</f>
        <v>(10)</v>
      </c>
      <c r="R57" s="123" t="str">
        <f>TEXT(VLOOKUP($C55,区間記録5,4),"00'00")</f>
        <v>06'14</v>
      </c>
      <c r="S57" s="123"/>
      <c r="T57" s="31" t="str">
        <f>TEXT(VLOOKUP($C55,区間記録6,2),"(#)")</f>
        <v/>
      </c>
      <c r="U57" s="123" t="str">
        <f>TEXT(VLOOKUP($C55,区間記録6,4),"00'00")</f>
        <v/>
      </c>
      <c r="V57" s="124"/>
      <c r="W57" s="31" t="str">
        <f>TEXT(VLOOKUP($C55,区間記録7,2),"(#)")</f>
        <v/>
      </c>
      <c r="X57" s="123" t="str">
        <f>TEXT(VLOOKUP($C55,区間記録7,4),"00'00")</f>
        <v/>
      </c>
      <c r="Y57" s="123"/>
      <c r="Z57" s="31" t="str">
        <f>TEXT(VLOOKUP($C55,区間記録8,2),"(#)")</f>
        <v/>
      </c>
      <c r="AA57" s="123" t="str">
        <f>TEXT(VLOOKUP($C55,区間記録8,4),"00'00")</f>
        <v/>
      </c>
      <c r="AB57" s="123"/>
      <c r="AC57" s="24" t="str">
        <f>TEXT(VLOOKUP(C55,躍進,6),"(#)")</f>
        <v/>
      </c>
      <c r="AD57" s="25" t="str">
        <f>IF(VLOOKUP(C55,躍進,4)="","",IF(VLOOKUP(C55,躍進,4)&lt;0,TEXT(INT(ABS(VLOOKUP(C55,躍進,4))/60)*100+MOD(ABS(VLOOKUP(C55,躍進,4)),60),"-00'00"),TEXT(INT(VLOOKUP(C55,躍進,4)/60)*100+MOD(VLOOKUP(C55,躍進,4),60),"+00'00")))</f>
        <v/>
      </c>
    </row>
    <row r="58" spans="2:30" ht="15" customHeight="1">
      <c r="B58" s="112">
        <v>17</v>
      </c>
      <c r="C58" s="120">
        <f>VLOOKUP(B58,区間5,2)</f>
        <v>6</v>
      </c>
      <c r="D58" s="27" t="str">
        <f>IF(COUNT(C58)=0,"",VLOOKUP(C58,出場校,2))</f>
        <v>立石ランナーズＢ</v>
      </c>
      <c r="E58" s="117" t="str">
        <f>IF(COUNT($C58)=0,"",VLOOKUP($C58,選手名,VLOOKUP($C58,オーダー,E$6+1)+1))</f>
        <v>早田　茉利哉</v>
      </c>
      <c r="F58" s="117"/>
      <c r="G58" s="28">
        <f>IF(COUNT($C58)=0,"",VLOOKUP($C58,選手学年,VLOOKUP($C58,オーダー,E$6+1)+1))</f>
        <v>4</v>
      </c>
      <c r="H58" s="116" t="str">
        <f>IF(COUNT($C58)=0,"",VLOOKUP($C58,選手名,VLOOKUP($C58,オーダー,H$6+1)+1))</f>
        <v>川﨑　翔志</v>
      </c>
      <c r="I58" s="117"/>
      <c r="J58" s="28">
        <f>IF(COUNT($C58)=0,"",VLOOKUP($C58,選手学年,VLOOKUP($C58,オーダー,H$6+1)+1))</f>
        <v>4</v>
      </c>
      <c r="K58" s="116" t="str">
        <f>IF(COUNT($C58)=0,"",VLOOKUP($C58,選手名,VLOOKUP($C58,オーダー,K$6+1)+1))</f>
        <v>宮崎　佐恵</v>
      </c>
      <c r="L58" s="117"/>
      <c r="M58" s="28">
        <f>IF(COUNT($C58)=0,"",VLOOKUP($C58,選手学年,VLOOKUP($C58,オーダー,K$6+1)+1))</f>
        <v>6</v>
      </c>
      <c r="N58" s="116" t="str">
        <f>IF(COUNT($C58)=0,"",VLOOKUP($C58,選手名,VLOOKUP($C58,オーダー,N$6+1)+1))</f>
        <v>小川　美咲</v>
      </c>
      <c r="O58" s="117"/>
      <c r="P58" s="28">
        <f>IF(COUNT($C58)=0,"",VLOOKUP($C58,選手学年,VLOOKUP($C58,オーダー,N$6+1)+1))</f>
        <v>4</v>
      </c>
      <c r="Q58" s="116" t="str">
        <f>IF(COUNT($C58)=0,"",VLOOKUP($C58,選手名,VLOOKUP($C58,オーダー,Q$6+1)+1))</f>
        <v>成清　航</v>
      </c>
      <c r="R58" s="117"/>
      <c r="S58" s="28">
        <f>IF(COUNT($C58)=0,"",VLOOKUP($C58,選手学年,VLOOKUP($C58,オーダー,Q$6+1)+1))</f>
        <v>4</v>
      </c>
      <c r="T58" s="116" t="str">
        <f>IF(COUNT($C58)=0,"",VLOOKUP($C58,選手名,VLOOKUP($C58,オーダー,T$6+1)+1))</f>
        <v>能間　勇介</v>
      </c>
      <c r="U58" s="117"/>
      <c r="V58" s="29">
        <f>IF(COUNT($C58)=0,"",VLOOKUP($C58,選手学年,VLOOKUP($C58,オーダー,T$6+1)+1))</f>
        <v>5</v>
      </c>
      <c r="W58" s="116" t="str">
        <f>IF(COUNT($C58)=0,"",VLOOKUP($C58,選手名,VLOOKUP($C58,オーダー,W$6+1)+1))</f>
        <v>立石　彪太郎</v>
      </c>
      <c r="X58" s="117"/>
      <c r="Y58" s="28">
        <f>IF(COUNT($C58)=0,"",VLOOKUP($C58,選手学年,VLOOKUP($C58,オーダー,W$6+1)+1))</f>
        <v>6</v>
      </c>
      <c r="Z58" s="116">
        <f>IF(COUNT($C58)=0,"",VLOOKUP($C58,選手名,VLOOKUP($C58,オーダー,Z$6+1)+1))</f>
        <v>6</v>
      </c>
      <c r="AA58" s="117"/>
      <c r="AB58" s="28">
        <f>IF(COUNT($C58)=0,"",VLOOKUP($C58,選手学年,VLOOKUP($C58,オーダー,Z$6+1)+1))</f>
        <v>6</v>
      </c>
      <c r="AC58" s="118" t="str">
        <f>TEXT(VLOOKUP(C58,出場校,6)*10000+VLOOKUP(C58,出場校,7)*100+VLOOKUP(C58,出場校,8),"00'00")</f>
        <v>00'00</v>
      </c>
      <c r="AD58" s="119"/>
    </row>
    <row r="59" spans="2:30" ht="15" customHeight="1">
      <c r="B59" s="112"/>
      <c r="C59" s="114"/>
      <c r="D59" s="20" t="str">
        <f>IF(COUNT(C58)=0,"",TEXT(VLOOKUP(C58,出場校,3),"(@)"))</f>
        <v>(小郡市)</v>
      </c>
      <c r="E59" s="21"/>
      <c r="F59" s="107"/>
      <c r="G59" s="107"/>
      <c r="H59" s="22" t="str">
        <f>TEXT(VLOOKUP($C58,順位変動,H$6*2),"(#)")</f>
        <v>(10)</v>
      </c>
      <c r="I59" s="107" t="str">
        <f>IF(VLOOKUP(VLOOKUP($C58,順位変動,H$6*2),区間2,4)&lt;10000,TEXT(VLOOKUP(VLOOKUP($C58,順位変動,H$6*2),区間2,4),"00'00"),TEXT(VLOOKUP(VLOOKUP($C58,順位変動,H$6*2),区間2,4),"#°00'00"))</f>
        <v>12'06</v>
      </c>
      <c r="J59" s="107"/>
      <c r="K59" s="22" t="str">
        <f>TEXT(VLOOKUP($C58,順位変動,K$6*2),"(#)")</f>
        <v>(17)</v>
      </c>
      <c r="L59" s="107" t="str">
        <f>IF(VLOOKUP(VLOOKUP($C58,順位変動,K$6*2),区間3,4)&lt;10000,TEXT(VLOOKUP(VLOOKUP($C58,順位変動,K$6*2),区間3,4),"00'00"),TEXT(VLOOKUP(VLOOKUP($C58,順位変動,K$6*2),区間3,4),"#°00'00"))</f>
        <v>19'04</v>
      </c>
      <c r="M59" s="107"/>
      <c r="N59" s="22" t="str">
        <f>TEXT(VLOOKUP($C58,順位変動,N$6*2),"(#)")</f>
        <v>(18)</v>
      </c>
      <c r="O59" s="107" t="str">
        <f>IF(VLOOKUP(VLOOKUP($C58,順位変動,N$6*2),区間4,4)&lt;10000,TEXT(VLOOKUP(VLOOKUP($C58,順位変動,N$6*2),区間4,4),"00'00"),TEXT(VLOOKUP(VLOOKUP($C58,順位変動,N$6*2),区間4,4),"#°00'00"))</f>
        <v>26'11</v>
      </c>
      <c r="P59" s="107"/>
      <c r="Q59" s="22" t="str">
        <f>TEXT(VLOOKUP($C58,順位変動,Q$6*2),"(#)")</f>
        <v>(17)</v>
      </c>
      <c r="R59" s="107" t="str">
        <f>IF(VLOOKUP(VLOOKUP($C58,順位変動,Q$6*2),区間5,4)&lt;10000,TEXT(VLOOKUP(VLOOKUP($C58,順位変動,Q$6*2),区間5,4),"00'00"),TEXT(VLOOKUP(VLOOKUP($C58,順位変動,Q$6*2),区間5,4),"#°00'00"))</f>
        <v>32'18</v>
      </c>
      <c r="S59" s="107"/>
      <c r="T59" s="22" t="e">
        <f>TEXT(VLOOKUP($C58,順位変動,T$6*2),"(#)")</f>
        <v>#REF!</v>
      </c>
      <c r="U59" s="107" t="e">
        <f>IF(VLOOKUP(VLOOKUP($C58,順位変動,T$6*2),区間6,4)&lt;10000,TEXT(VLOOKUP(VLOOKUP($C58,順位変動,T$6*2),区間6,4),"00'00"),TEXT(VLOOKUP(VLOOKUP($C58,順位変動,T$6*2),区間6,4),"#°00'00"))</f>
        <v>#REF!</v>
      </c>
      <c r="V59" s="108"/>
      <c r="W59" s="22" t="e">
        <f>TEXT(VLOOKUP($C58,順位変動,W$6*2),"(#)")</f>
        <v>#REF!</v>
      </c>
      <c r="X59" s="107" t="e">
        <f>IF(VLOOKUP(VLOOKUP($C58,順位変動,W$6*2),区間7,4)&lt;10000,TEXT(VLOOKUP(VLOOKUP($C58,順位変動,W$6*2),区間7,4),"00'00"),TEXT(VLOOKUP(VLOOKUP($C58,順位変動,W$6*2),区間7,4),"#°00'00"))</f>
        <v>#REF!</v>
      </c>
      <c r="Y59" s="107"/>
      <c r="Z59" s="22" t="e">
        <f>TEXT(VLOOKUP($C58,順位変動,Z$6*2),"(#)")</f>
        <v>#REF!</v>
      </c>
      <c r="AA59" s="107" t="e">
        <f>IF(VLOOKUP(VLOOKUP($C58,順位変動,Z$6*2),区間8,4)&lt;10000,TEXT(VLOOKUP(VLOOKUP($C58,順位変動,Z$6*2),区間8,4),"00'00"),TEXT(VLOOKUP(VLOOKUP($C58,順位変動,Z$6*2),区間8,4),"#°00'00"))</f>
        <v>#REF!</v>
      </c>
      <c r="AB59" s="107"/>
      <c r="AC59" s="121" t="str">
        <f>R59</f>
        <v>32'18</v>
      </c>
      <c r="AD59" s="122"/>
    </row>
    <row r="60" spans="2:30" ht="15" customHeight="1">
      <c r="B60" s="112"/>
      <c r="C60" s="115"/>
      <c r="D60" s="23" t="str">
        <f>IF(COUNT(C58)=0,"",TEXT(VLOOKUP(B58,区間5,4),"00分00秒"))</f>
        <v>32分18秒</v>
      </c>
      <c r="E60" s="30" t="str">
        <f>TEXT(VLOOKUP($C58,順位変動,E$6*2),"(#)")</f>
        <v>(13)</v>
      </c>
      <c r="F60" s="123" t="str">
        <f>IF(VLOOKUP(VLOOKUP($C58,順位変動,E$6*2),区間1,4)&lt;10000,TEXT(VLOOKUP(VLOOKUP($C58,順位変動,E$6*2),区間1,4),"00'00"),TEXT(VLOOKUP(VLOOKUP($C58,順位変動,E$6*2),区間1,4),"#°00'00"))</f>
        <v>05'56</v>
      </c>
      <c r="G60" s="123"/>
      <c r="H60" s="31" t="str">
        <f>TEXT(VLOOKUP($C58,区間記録2,2),"(#)")</f>
        <v>(10)</v>
      </c>
      <c r="I60" s="123" t="str">
        <f>TEXT(VLOOKUP($C58,区間記録2,4),"00'00")</f>
        <v>06'10</v>
      </c>
      <c r="J60" s="123"/>
      <c r="K60" s="31" t="str">
        <f>TEXT(VLOOKUP($C58,区間記録3,2),"(#)")</f>
        <v>(20)</v>
      </c>
      <c r="L60" s="123" t="str">
        <f>TEXT(VLOOKUP($C58,区間記録3,4),"00'00")</f>
        <v>06'58</v>
      </c>
      <c r="M60" s="123"/>
      <c r="N60" s="31" t="str">
        <f>TEXT(VLOOKUP($C58,区間記録4,2),"(#)")</f>
        <v>(19)</v>
      </c>
      <c r="O60" s="123" t="str">
        <f>TEXT(VLOOKUP($C58,区間記録4,4),"00'00")</f>
        <v>07'07</v>
      </c>
      <c r="P60" s="123"/>
      <c r="Q60" s="31" t="str">
        <f>TEXT(VLOOKUP($C58,区間記録5,2),"(#)")</f>
        <v>(6)</v>
      </c>
      <c r="R60" s="123" t="str">
        <f>TEXT(VLOOKUP($C58,区間記録5,4),"00'00")</f>
        <v>06'07</v>
      </c>
      <c r="S60" s="123"/>
      <c r="T60" s="31" t="str">
        <f>TEXT(VLOOKUP($C58,区間記録6,2),"(#)")</f>
        <v/>
      </c>
      <c r="U60" s="123" t="str">
        <f>TEXT(VLOOKUP($C58,区間記録6,4),"00'00")</f>
        <v/>
      </c>
      <c r="V60" s="124"/>
      <c r="W60" s="31" t="str">
        <f>TEXT(VLOOKUP($C58,区間記録7,2),"(#)")</f>
        <v/>
      </c>
      <c r="X60" s="123" t="str">
        <f>TEXT(VLOOKUP($C58,区間記録7,4),"00'00")</f>
        <v/>
      </c>
      <c r="Y60" s="123"/>
      <c r="Z60" s="31" t="str">
        <f>TEXT(VLOOKUP($C58,区間記録8,2),"(#)")</f>
        <v/>
      </c>
      <c r="AA60" s="123" t="str">
        <f>TEXT(VLOOKUP($C58,区間記録8,4),"00'00")</f>
        <v/>
      </c>
      <c r="AB60" s="123"/>
      <c r="AC60" s="24" t="str">
        <f>TEXT(VLOOKUP(C58,躍進,6),"(#)")</f>
        <v/>
      </c>
      <c r="AD60" s="25" t="str">
        <f>IF(VLOOKUP(C58,躍進,4)="","",IF(VLOOKUP(C58,躍進,4)&lt;0,TEXT(INT(ABS(VLOOKUP(C58,躍進,4))/60)*100+MOD(ABS(VLOOKUP(C58,躍進,4)),60),"-00'00"),TEXT(INT(VLOOKUP(C58,躍進,4)/60)*100+MOD(VLOOKUP(C58,躍進,4),60),"+00'00")))</f>
        <v/>
      </c>
    </row>
    <row r="61" spans="2:30" ht="15" customHeight="1">
      <c r="B61" s="112">
        <v>18</v>
      </c>
      <c r="C61" s="120">
        <f>VLOOKUP(B61,区間5,2)</f>
        <v>13</v>
      </c>
      <c r="D61" s="27" t="str">
        <f>IF(COUNT(C61)=0,"",VLOOKUP(C61,出場校,2))</f>
        <v>滝尾陸上クラブＣ</v>
      </c>
      <c r="E61" s="117" t="str">
        <f>IF(COUNT($C61)=0,"",VLOOKUP($C61,選手名,VLOOKUP($C61,オーダー,E$6+1)+1))</f>
        <v>佐東　美紅</v>
      </c>
      <c r="F61" s="117"/>
      <c r="G61" s="28">
        <f>IF(COUNT($C61)=0,"",VLOOKUP($C61,選手学年,VLOOKUP($C61,オーダー,E$6+1)+1))</f>
        <v>5</v>
      </c>
      <c r="H61" s="116" t="str">
        <f>IF(COUNT($C61)=0,"",VLOOKUP($C61,選手名,VLOOKUP($C61,オーダー,H$6+1)+1))</f>
        <v>足立　珠凜</v>
      </c>
      <c r="I61" s="117"/>
      <c r="J61" s="28">
        <f>IF(COUNT($C61)=0,"",VLOOKUP($C61,選手学年,VLOOKUP($C61,オーダー,H$6+1)+1))</f>
        <v>4</v>
      </c>
      <c r="K61" s="116" t="str">
        <f>IF(COUNT($C61)=0,"",VLOOKUP($C61,選手名,VLOOKUP($C61,オーダー,K$6+1)+1))</f>
        <v>森　天克</v>
      </c>
      <c r="L61" s="117"/>
      <c r="M61" s="28">
        <f>IF(COUNT($C61)=0,"",VLOOKUP($C61,選手学年,VLOOKUP($C61,オーダー,K$6+1)+1))</f>
        <v>5</v>
      </c>
      <c r="N61" s="116" t="str">
        <f>IF(COUNT($C61)=0,"",VLOOKUP($C61,選手名,VLOOKUP($C61,オーダー,N$6+1)+1))</f>
        <v>佐々木　悠帆</v>
      </c>
      <c r="O61" s="117"/>
      <c r="P61" s="28">
        <f>IF(COUNT($C61)=0,"",VLOOKUP($C61,選手学年,VLOOKUP($C61,オーダー,N$6+1)+1))</f>
        <v>5</v>
      </c>
      <c r="Q61" s="116" t="str">
        <f>IF(COUNT($C61)=0,"",VLOOKUP($C61,選手名,VLOOKUP($C61,オーダー,Q$6+1)+1))</f>
        <v>中上　和奏</v>
      </c>
      <c r="R61" s="117"/>
      <c r="S61" s="28">
        <f>IF(COUNT($C61)=0,"",VLOOKUP($C61,選手学年,VLOOKUP($C61,オーダー,Q$6+1)+1))</f>
        <v>4</v>
      </c>
      <c r="T61" s="116" t="str">
        <f>IF(COUNT($C61)=0,"",VLOOKUP($C61,選手名,VLOOKUP($C61,オーダー,T$6+1)+1))</f>
        <v>姫野　咲希</v>
      </c>
      <c r="U61" s="117"/>
      <c r="V61" s="29">
        <f>IF(COUNT($C61)=0,"",VLOOKUP($C61,選手学年,VLOOKUP($C61,オーダー,T$6+1)+1))</f>
        <v>4</v>
      </c>
      <c r="W61" s="116" t="str">
        <f>IF(COUNT($C61)=0,"",VLOOKUP($C61,選手名,VLOOKUP($C61,オーダー,W$6+1)+1))</f>
        <v>木村　花</v>
      </c>
      <c r="X61" s="117"/>
      <c r="Y61" s="28">
        <f>IF(COUNT($C61)=0,"",VLOOKUP($C61,選手学年,VLOOKUP($C61,オーダー,W$6+1)+1))</f>
        <v>4</v>
      </c>
      <c r="Z61" s="116">
        <f>IF(COUNT($C61)=0,"",VLOOKUP($C61,選手名,VLOOKUP($C61,オーダー,Z$6+1)+1))</f>
        <v>13</v>
      </c>
      <c r="AA61" s="117"/>
      <c r="AB61" s="28">
        <f>IF(COUNT($C61)=0,"",VLOOKUP($C61,選手学年,VLOOKUP($C61,オーダー,Z$6+1)+1))</f>
        <v>13</v>
      </c>
      <c r="AC61" s="118" t="str">
        <f>TEXT(VLOOKUP(C61,出場校,6)*10000+VLOOKUP(C61,出場校,7)*100+VLOOKUP(C61,出場校,8),"00'00")</f>
        <v>00'00</v>
      </c>
      <c r="AD61" s="119"/>
    </row>
    <row r="62" spans="2:30" ht="15" customHeight="1">
      <c r="B62" s="112"/>
      <c r="C62" s="114"/>
      <c r="D62" s="20" t="str">
        <f>IF(COUNT(C61)=0,"",TEXT(VLOOKUP(C61,出場校,3),"(@)"))</f>
        <v>(大分市)</v>
      </c>
      <c r="E62" s="21"/>
      <c r="F62" s="107"/>
      <c r="G62" s="107"/>
      <c r="H62" s="22" t="str">
        <f>TEXT(VLOOKUP($C61,順位変動,H$6*2),"(#)")</f>
        <v>(20)</v>
      </c>
      <c r="I62" s="107" t="str">
        <f>IF(VLOOKUP(VLOOKUP($C61,順位変動,H$6*2),区間2,4)&lt;10000,TEXT(VLOOKUP(VLOOKUP($C61,順位変動,H$6*2),区間2,4),"00'00"),TEXT(VLOOKUP(VLOOKUP($C61,順位変動,H$6*2),区間2,4),"#°00'00"))</f>
        <v>13'01</v>
      </c>
      <c r="J62" s="107"/>
      <c r="K62" s="22" t="str">
        <f>TEXT(VLOOKUP($C61,順位変動,K$6*2),"(#)")</f>
        <v>(19)</v>
      </c>
      <c r="L62" s="107" t="str">
        <f>IF(VLOOKUP(VLOOKUP($C61,順位変動,K$6*2),区間3,4)&lt;10000,TEXT(VLOOKUP(VLOOKUP($C61,順位変動,K$6*2),区間3,4),"00'00"),TEXT(VLOOKUP(VLOOKUP($C61,順位変動,K$6*2),区間3,4),"#°00'00"))</f>
        <v>19'35</v>
      </c>
      <c r="M62" s="107"/>
      <c r="N62" s="22" t="str">
        <f>TEXT(VLOOKUP($C61,順位変動,N$6*2),"(#)")</f>
        <v>(17)</v>
      </c>
      <c r="O62" s="107" t="str">
        <f>IF(VLOOKUP(VLOOKUP($C61,順位変動,N$6*2),区間4,4)&lt;10000,TEXT(VLOOKUP(VLOOKUP($C61,順位変動,N$6*2),区間4,4),"00'00"),TEXT(VLOOKUP(VLOOKUP($C61,順位変動,N$6*2),区間4,4),"#°00'00"))</f>
        <v>26'00</v>
      </c>
      <c r="P62" s="107"/>
      <c r="Q62" s="22" t="str">
        <f>TEXT(VLOOKUP($C61,順位変動,Q$6*2),"(#)")</f>
        <v>(18)</v>
      </c>
      <c r="R62" s="107" t="str">
        <f>IF(VLOOKUP(VLOOKUP($C61,順位変動,Q$6*2),区間5,4)&lt;10000,TEXT(VLOOKUP(VLOOKUP($C61,順位変動,Q$6*2),区間5,4),"00'00"),TEXT(VLOOKUP(VLOOKUP($C61,順位変動,Q$6*2),区間5,4),"#°00'00"))</f>
        <v>32'49</v>
      </c>
      <c r="S62" s="107"/>
      <c r="T62" s="22" t="e">
        <f>TEXT(VLOOKUP($C61,順位変動,T$6*2),"(#)")</f>
        <v>#REF!</v>
      </c>
      <c r="U62" s="107" t="e">
        <f>IF(VLOOKUP(VLOOKUP($C61,順位変動,T$6*2),区間6,4)&lt;10000,TEXT(VLOOKUP(VLOOKUP($C61,順位変動,T$6*2),区間6,4),"00'00"),TEXT(VLOOKUP(VLOOKUP($C61,順位変動,T$6*2),区間6,4),"#°00'00"))</f>
        <v>#REF!</v>
      </c>
      <c r="V62" s="108"/>
      <c r="W62" s="22" t="e">
        <f>TEXT(VLOOKUP($C61,順位変動,W$6*2),"(#)")</f>
        <v>#REF!</v>
      </c>
      <c r="X62" s="107" t="e">
        <f>IF(VLOOKUP(VLOOKUP($C61,順位変動,W$6*2),区間7,4)&lt;10000,TEXT(VLOOKUP(VLOOKUP($C61,順位変動,W$6*2),区間7,4),"00'00"),TEXT(VLOOKUP(VLOOKUP($C61,順位変動,W$6*2),区間7,4),"#°00'00"))</f>
        <v>#REF!</v>
      </c>
      <c r="Y62" s="107"/>
      <c r="Z62" s="22" t="e">
        <f>TEXT(VLOOKUP($C61,順位変動,Z$6*2),"(#)")</f>
        <v>#REF!</v>
      </c>
      <c r="AA62" s="107" t="e">
        <f>IF(VLOOKUP(VLOOKUP($C61,順位変動,Z$6*2),区間8,4)&lt;10000,TEXT(VLOOKUP(VLOOKUP($C61,順位変動,Z$6*2),区間8,4),"00'00"),TEXT(VLOOKUP(VLOOKUP($C61,順位変動,Z$6*2),区間8,4),"#°00'00"))</f>
        <v>#REF!</v>
      </c>
      <c r="AB62" s="107"/>
      <c r="AC62" s="121" t="str">
        <f>R62</f>
        <v>32'49</v>
      </c>
      <c r="AD62" s="122"/>
    </row>
    <row r="63" spans="2:30" ht="15" customHeight="1">
      <c r="B63" s="112"/>
      <c r="C63" s="115"/>
      <c r="D63" s="23" t="str">
        <f>IF(COUNT(C61)=0,"",TEXT(VLOOKUP(B61,区間5,4),"00分00秒"))</f>
        <v>32分49秒</v>
      </c>
      <c r="E63" s="30" t="str">
        <f>TEXT(VLOOKUP($C61,順位変動,E$6*2),"(#)")</f>
        <v>(21)</v>
      </c>
      <c r="F63" s="123" t="str">
        <f>IF(VLOOKUP(VLOOKUP($C61,順位変動,E$6*2),区間1,4)&lt;10000,TEXT(VLOOKUP(VLOOKUP($C61,順位変動,E$6*2),区間1,4),"00'00"),TEXT(VLOOKUP(VLOOKUP($C61,順位変動,E$6*2),区間1,4),"#°00'00"))</f>
        <v>06'30</v>
      </c>
      <c r="G63" s="123"/>
      <c r="H63" s="31" t="str">
        <f>TEXT(VLOOKUP($C61,区間記録2,2),"(#)")</f>
        <v>(18)</v>
      </c>
      <c r="I63" s="123" t="str">
        <f>TEXT(VLOOKUP($C61,区間記録2,4),"00'00")</f>
        <v>06'31</v>
      </c>
      <c r="J63" s="123"/>
      <c r="K63" s="31" t="str">
        <f>TEXT(VLOOKUP($C61,区間記録3,2),"(#)")</f>
        <v>(16)</v>
      </c>
      <c r="L63" s="123" t="str">
        <f>TEXT(VLOOKUP($C61,区間記録3,4),"00'00")</f>
        <v>06'34</v>
      </c>
      <c r="M63" s="123"/>
      <c r="N63" s="31" t="str">
        <f>TEXT(VLOOKUP($C61,区間記録4,2),"(#)")</f>
        <v>(12)</v>
      </c>
      <c r="O63" s="123" t="str">
        <f>TEXT(VLOOKUP($C61,区間記録4,4),"00'00")</f>
        <v>06'25</v>
      </c>
      <c r="P63" s="123"/>
      <c r="Q63" s="31" t="str">
        <f>TEXT(VLOOKUP($C61,区間記録5,2),"(#)")</f>
        <v>(20)</v>
      </c>
      <c r="R63" s="123" t="str">
        <f>TEXT(VLOOKUP($C61,区間記録5,4),"00'00")</f>
        <v>06'49</v>
      </c>
      <c r="S63" s="123"/>
      <c r="T63" s="31" t="str">
        <f>TEXT(VLOOKUP($C61,区間記録6,2),"(#)")</f>
        <v/>
      </c>
      <c r="U63" s="123" t="str">
        <f>TEXT(VLOOKUP($C61,区間記録6,4),"00'00")</f>
        <v/>
      </c>
      <c r="V63" s="124"/>
      <c r="W63" s="31" t="str">
        <f>TEXT(VLOOKUP($C61,区間記録7,2),"(#)")</f>
        <v/>
      </c>
      <c r="X63" s="123" t="str">
        <f>TEXT(VLOOKUP($C61,区間記録7,4),"00'00")</f>
        <v/>
      </c>
      <c r="Y63" s="123"/>
      <c r="Z63" s="31" t="str">
        <f>TEXT(VLOOKUP($C61,区間記録8,2),"(#)")</f>
        <v/>
      </c>
      <c r="AA63" s="123" t="str">
        <f>TEXT(VLOOKUP($C61,区間記録8,4),"00'00")</f>
        <v/>
      </c>
      <c r="AB63" s="123"/>
      <c r="AC63" s="24" t="str">
        <f>TEXT(VLOOKUP(C61,躍進,6),"(#)")</f>
        <v/>
      </c>
      <c r="AD63" s="25" t="str">
        <f>IF(VLOOKUP(C61,躍進,4)="","",IF(VLOOKUP(C61,躍進,4)&lt;0,TEXT(INT(ABS(VLOOKUP(C61,躍進,4))/60)*100+MOD(ABS(VLOOKUP(C61,躍進,4)),60),"-00'00"),TEXT(INT(VLOOKUP(C61,躍進,4)/60)*100+MOD(VLOOKUP(C61,躍進,4),60),"+00'00")))</f>
        <v/>
      </c>
    </row>
    <row r="64" spans="2:30" ht="15" customHeight="1">
      <c r="B64" s="112">
        <v>19</v>
      </c>
      <c r="C64" s="120">
        <f>VLOOKUP(B64,区間5,2)</f>
        <v>15</v>
      </c>
      <c r="D64" s="27" t="str">
        <f>IF(COUNT(C64)=0,"",VLOOKUP(C64,出場校,2))</f>
        <v>久住小学校Ａ</v>
      </c>
      <c r="E64" s="117" t="str">
        <f>IF(COUNT($C64)=0,"",VLOOKUP($C64,選手名,VLOOKUP($C64,オーダー,E$6+1)+1))</f>
        <v>白石　大樹</v>
      </c>
      <c r="F64" s="117"/>
      <c r="G64" s="28">
        <f>IF(COUNT($C64)=0,"",VLOOKUP($C64,選手学年,VLOOKUP($C64,オーダー,E$6+1)+1))</f>
        <v>5</v>
      </c>
      <c r="H64" s="116" t="str">
        <f>IF(COUNT($C64)=0,"",VLOOKUP($C64,選手名,VLOOKUP($C64,オーダー,H$6+1)+1))</f>
        <v>工藤　慈温</v>
      </c>
      <c r="I64" s="117"/>
      <c r="J64" s="28">
        <f>IF(COUNT($C64)=0,"",VLOOKUP($C64,選手学年,VLOOKUP($C64,オーダー,H$6+1)+1))</f>
        <v>6</v>
      </c>
      <c r="K64" s="116" t="str">
        <f>IF(COUNT($C64)=0,"",VLOOKUP($C64,選手名,VLOOKUP($C64,オーダー,K$6+1)+1))</f>
        <v>賀籠六　里歩</v>
      </c>
      <c r="L64" s="117"/>
      <c r="M64" s="28">
        <f>IF(COUNT($C64)=0,"",VLOOKUP($C64,選手学年,VLOOKUP($C64,オーダー,K$6+1)+1))</f>
        <v>6</v>
      </c>
      <c r="N64" s="116" t="str">
        <f>IF(COUNT($C64)=0,"",VLOOKUP($C64,選手名,VLOOKUP($C64,オーダー,N$6+1)+1))</f>
        <v>渡邉　翔平</v>
      </c>
      <c r="O64" s="117"/>
      <c r="P64" s="28">
        <f>IF(COUNT($C64)=0,"",VLOOKUP($C64,選手学年,VLOOKUP($C64,オーダー,N$6+1)+1))</f>
        <v>5</v>
      </c>
      <c r="Q64" s="116" t="str">
        <f>IF(COUNT($C64)=0,"",VLOOKUP($C64,選手名,VLOOKUP($C64,オーダー,Q$6+1)+1))</f>
        <v>山本　拓巳</v>
      </c>
      <c r="R64" s="117"/>
      <c r="S64" s="28">
        <f>IF(COUNT($C64)=0,"",VLOOKUP($C64,選手学年,VLOOKUP($C64,オーダー,Q$6+1)+1))</f>
        <v>6</v>
      </c>
      <c r="T64" s="116" t="str">
        <f>IF(COUNT($C64)=0,"",VLOOKUP($C64,選手名,VLOOKUP($C64,オーダー,T$6+1)+1))</f>
        <v>黒田　雅哉</v>
      </c>
      <c r="U64" s="117"/>
      <c r="V64" s="29">
        <f>IF(COUNT($C64)=0,"",VLOOKUP($C64,選手学年,VLOOKUP($C64,オーダー,T$6+1)+1))</f>
        <v>6</v>
      </c>
      <c r="W64" s="116" t="str">
        <f>IF(COUNT($C64)=0,"",VLOOKUP($C64,選手名,VLOOKUP($C64,オーダー,W$6+1)+1))</f>
        <v>内田　翔真</v>
      </c>
      <c r="X64" s="117"/>
      <c r="Y64" s="28">
        <f>IF(COUNT($C64)=0,"",VLOOKUP($C64,選手学年,VLOOKUP($C64,オーダー,W$6+1)+1))</f>
        <v>6</v>
      </c>
      <c r="Z64" s="116" t="str">
        <f>IF(COUNT($C64)=0,"",VLOOKUP($C64,選手名,VLOOKUP($C64,オーダー,Z$6+1)+1))</f>
        <v>志賀　騎璃斗</v>
      </c>
      <c r="AA64" s="117"/>
      <c r="AB64" s="28">
        <f>IF(COUNT($C64)=0,"",VLOOKUP($C64,選手学年,VLOOKUP($C64,オーダー,Z$6+1)+1))</f>
        <v>5</v>
      </c>
      <c r="AC64" s="118" t="str">
        <f>TEXT(VLOOKUP(C64,出場校,6)*10000+VLOOKUP(C64,出場校,7)*100+VLOOKUP(C64,出場校,8),"00'00")</f>
        <v>00'00</v>
      </c>
      <c r="AD64" s="119"/>
    </row>
    <row r="65" spans="2:30" ht="15" customHeight="1">
      <c r="B65" s="112"/>
      <c r="C65" s="114"/>
      <c r="D65" s="20" t="str">
        <f>IF(COUNT(C64)=0,"",TEXT(VLOOKUP(C64,出場校,3),"(@)"))</f>
        <v>(竹田市)</v>
      </c>
      <c r="E65" s="21"/>
      <c r="F65" s="107"/>
      <c r="G65" s="107"/>
      <c r="H65" s="22" t="str">
        <f>TEXT(VLOOKUP($C64,順位変動,H$6*2),"(#)")</f>
        <v>(21)</v>
      </c>
      <c r="I65" s="107" t="str">
        <f>IF(VLOOKUP(VLOOKUP($C64,順位変動,H$6*2),区間2,4)&lt;10000,TEXT(VLOOKUP(VLOOKUP($C64,順位変動,H$6*2),区間2,4),"00'00"),TEXT(VLOOKUP(VLOOKUP($C64,順位変動,H$6*2),区間2,4),"#°00'00"))</f>
        <v>13'08</v>
      </c>
      <c r="J65" s="107"/>
      <c r="K65" s="22" t="str">
        <f>TEXT(VLOOKUP($C64,順位変動,K$6*2),"(#)")</f>
        <v>(20)</v>
      </c>
      <c r="L65" s="107" t="str">
        <f>IF(VLOOKUP(VLOOKUP($C64,順位変動,K$6*2),区間3,4)&lt;10000,TEXT(VLOOKUP(VLOOKUP($C64,順位変動,K$6*2),区間3,4),"00'00"),TEXT(VLOOKUP(VLOOKUP($C64,順位変動,K$6*2),区間3,4),"#°00'00"))</f>
        <v>19'51</v>
      </c>
      <c r="M65" s="107"/>
      <c r="N65" s="22" t="str">
        <f>TEXT(VLOOKUP($C64,順位変動,N$6*2),"(#)")</f>
        <v>(19)</v>
      </c>
      <c r="O65" s="107" t="str">
        <f>IF(VLOOKUP(VLOOKUP($C64,順位変動,N$6*2),区間4,4)&lt;10000,TEXT(VLOOKUP(VLOOKUP($C64,順位変動,N$6*2),区間4,4),"00'00"),TEXT(VLOOKUP(VLOOKUP($C64,順位変動,N$6*2),区間4,4),"#°00'00"))</f>
        <v>26'43</v>
      </c>
      <c r="P65" s="107"/>
      <c r="Q65" s="22" t="str">
        <f>TEXT(VLOOKUP($C64,順位変動,Q$6*2),"(#)")</f>
        <v>(19)</v>
      </c>
      <c r="R65" s="107" t="str">
        <f>IF(VLOOKUP(VLOOKUP($C64,順位変動,Q$6*2),区間5,4)&lt;10000,TEXT(VLOOKUP(VLOOKUP($C64,順位変動,Q$6*2),区間5,4),"00'00"),TEXT(VLOOKUP(VLOOKUP($C64,順位変動,Q$6*2),区間5,4),"#°00'00"))</f>
        <v>33'23</v>
      </c>
      <c r="S65" s="107"/>
      <c r="T65" s="22" t="e">
        <f>TEXT(VLOOKUP($C64,順位変動,T$6*2),"(#)")</f>
        <v>#REF!</v>
      </c>
      <c r="U65" s="107" t="e">
        <f>IF(VLOOKUP(VLOOKUP($C64,順位変動,T$6*2),区間6,4)&lt;10000,TEXT(VLOOKUP(VLOOKUP($C64,順位変動,T$6*2),区間6,4),"00'00"),TEXT(VLOOKUP(VLOOKUP($C64,順位変動,T$6*2),区間6,4),"#°00'00"))</f>
        <v>#REF!</v>
      </c>
      <c r="V65" s="108"/>
      <c r="W65" s="22" t="e">
        <f>TEXT(VLOOKUP($C64,順位変動,W$6*2),"(#)")</f>
        <v>#REF!</v>
      </c>
      <c r="X65" s="107" t="e">
        <f>IF(VLOOKUP(VLOOKUP($C64,順位変動,W$6*2),区間7,4)&lt;10000,TEXT(VLOOKUP(VLOOKUP($C64,順位変動,W$6*2),区間7,4),"00'00"),TEXT(VLOOKUP(VLOOKUP($C64,順位変動,W$6*2),区間7,4),"#°00'00"))</f>
        <v>#REF!</v>
      </c>
      <c r="Y65" s="107"/>
      <c r="Z65" s="22" t="e">
        <f>TEXT(VLOOKUP($C64,順位変動,Z$6*2),"(#)")</f>
        <v>#REF!</v>
      </c>
      <c r="AA65" s="107" t="e">
        <f>IF(VLOOKUP(VLOOKUP($C64,順位変動,Z$6*2),区間8,4)&lt;10000,TEXT(VLOOKUP(VLOOKUP($C64,順位変動,Z$6*2),区間8,4),"00'00"),TEXT(VLOOKUP(VLOOKUP($C64,順位変動,Z$6*2),区間8,4),"#°00'00"))</f>
        <v>#REF!</v>
      </c>
      <c r="AB65" s="107"/>
      <c r="AC65" s="121" t="str">
        <f>R65</f>
        <v>33'23</v>
      </c>
      <c r="AD65" s="122"/>
    </row>
    <row r="66" spans="2:30" ht="15" customHeight="1">
      <c r="B66" s="112"/>
      <c r="C66" s="115"/>
      <c r="D66" s="23" t="str">
        <f>IF(COUNT(C64)=0,"",TEXT(VLOOKUP(B64,区間5,4),"00分00秒"))</f>
        <v>33分23秒</v>
      </c>
      <c r="E66" s="30" t="str">
        <f>TEXT(VLOOKUP($C64,順位変動,E$6*2),"(#)")</f>
        <v>(18)</v>
      </c>
      <c r="F66" s="123" t="str">
        <f>IF(VLOOKUP(VLOOKUP($C64,順位変動,E$6*2),区間1,4)&lt;10000,TEXT(VLOOKUP(VLOOKUP($C64,順位変動,E$6*2),区間1,4),"00'00"),TEXT(VLOOKUP(VLOOKUP($C64,順位変動,E$6*2),区間1,4),"#°00'00"))</f>
        <v>06'18</v>
      </c>
      <c r="G66" s="123"/>
      <c r="H66" s="31" t="str">
        <f>TEXT(VLOOKUP($C64,区間記録2,2),"(#)")</f>
        <v>(21)</v>
      </c>
      <c r="I66" s="123" t="str">
        <f>TEXT(VLOOKUP($C64,区間記録2,4),"00'00")</f>
        <v>06'50</v>
      </c>
      <c r="J66" s="123"/>
      <c r="K66" s="31" t="str">
        <f>TEXT(VLOOKUP($C64,区間記録3,2),"(#)")</f>
        <v>(18)</v>
      </c>
      <c r="L66" s="123" t="str">
        <f>TEXT(VLOOKUP($C64,区間記録3,4),"00'00")</f>
        <v>06'43</v>
      </c>
      <c r="M66" s="123"/>
      <c r="N66" s="31" t="str">
        <f>TEXT(VLOOKUP($C64,区間記録4,2),"(#)")</f>
        <v>(18)</v>
      </c>
      <c r="O66" s="123" t="str">
        <f>TEXT(VLOOKUP($C64,区間記録4,4),"00'00")</f>
        <v>06'52</v>
      </c>
      <c r="P66" s="123"/>
      <c r="Q66" s="31" t="str">
        <f>TEXT(VLOOKUP($C64,区間記録5,2),"(#)")</f>
        <v>(19)</v>
      </c>
      <c r="R66" s="123" t="str">
        <f>TEXT(VLOOKUP($C64,区間記録5,4),"00'00")</f>
        <v>06'40</v>
      </c>
      <c r="S66" s="123"/>
      <c r="T66" s="31" t="str">
        <f>TEXT(VLOOKUP($C64,区間記録6,2),"(#)")</f>
        <v/>
      </c>
      <c r="U66" s="123" t="str">
        <f>TEXT(VLOOKUP($C64,区間記録6,4),"00'00")</f>
        <v/>
      </c>
      <c r="V66" s="124"/>
      <c r="W66" s="31" t="str">
        <f>TEXT(VLOOKUP($C64,区間記録7,2),"(#)")</f>
        <v/>
      </c>
      <c r="X66" s="123" t="str">
        <f>TEXT(VLOOKUP($C64,区間記録7,4),"00'00")</f>
        <v/>
      </c>
      <c r="Y66" s="123"/>
      <c r="Z66" s="31" t="str">
        <f>TEXT(VLOOKUP($C64,区間記録8,2),"(#)")</f>
        <v/>
      </c>
      <c r="AA66" s="123" t="str">
        <f>TEXT(VLOOKUP($C64,区間記録8,4),"00'00")</f>
        <v/>
      </c>
      <c r="AB66" s="123"/>
      <c r="AC66" s="24" t="str">
        <f>TEXT(VLOOKUP(C64,躍進,6),"(#)")</f>
        <v/>
      </c>
      <c r="AD66" s="25" t="str">
        <f>IF(VLOOKUP(C64,躍進,4)="","",IF(VLOOKUP(C64,躍進,4)&lt;0,TEXT(INT(ABS(VLOOKUP(C64,躍進,4))/60)*100+MOD(ABS(VLOOKUP(C64,躍進,4)),60),"-00'00"),TEXT(INT(VLOOKUP(C64,躍進,4)/60)*100+MOD(VLOOKUP(C64,躍進,4),60),"+00'00")))</f>
        <v/>
      </c>
    </row>
    <row r="67" spans="2:30" ht="15" customHeight="1">
      <c r="B67" s="112">
        <v>20</v>
      </c>
      <c r="C67" s="120">
        <f>VLOOKUP(B67,区間5,2)</f>
        <v>4</v>
      </c>
      <c r="D67" s="27" t="str">
        <f>IF(COUNT(C67)=0,"",VLOOKUP(C67,出場校,2))</f>
        <v>本城陸上クラブＣ</v>
      </c>
      <c r="E67" s="117" t="str">
        <f>IF(COUNT($C67)=0,"",VLOOKUP($C67,選手名,VLOOKUP($C67,オーダー,E$6+1)+1))</f>
        <v>渡辺　夏子</v>
      </c>
      <c r="F67" s="117"/>
      <c r="G67" s="28">
        <f>IF(COUNT($C67)=0,"",VLOOKUP($C67,選手学年,VLOOKUP($C67,オーダー,E$6+1)+1))</f>
        <v>5</v>
      </c>
      <c r="H67" s="116" t="str">
        <f>IF(COUNT($C67)=0,"",VLOOKUP($C67,選手名,VLOOKUP($C67,オーダー,H$6+1)+1))</f>
        <v>吉田　陽</v>
      </c>
      <c r="I67" s="117"/>
      <c r="J67" s="28">
        <f>IF(COUNT($C67)=0,"",VLOOKUP($C67,選手学年,VLOOKUP($C67,オーダー,H$6+1)+1))</f>
        <v>5</v>
      </c>
      <c r="K67" s="116" t="str">
        <f>IF(COUNT($C67)=0,"",VLOOKUP($C67,選手名,VLOOKUP($C67,オーダー,K$6+1)+1))</f>
        <v>入江　華帆</v>
      </c>
      <c r="L67" s="117"/>
      <c r="M67" s="28">
        <f>IF(COUNT($C67)=0,"",VLOOKUP($C67,選手学年,VLOOKUP($C67,オーダー,K$6+1)+1))</f>
        <v>5</v>
      </c>
      <c r="N67" s="116" t="str">
        <f>IF(COUNT($C67)=0,"",VLOOKUP($C67,選手名,VLOOKUP($C67,オーダー,N$6+1)+1))</f>
        <v>大場　千遥</v>
      </c>
      <c r="O67" s="117"/>
      <c r="P67" s="28">
        <f>IF(COUNT($C67)=0,"",VLOOKUP($C67,選手学年,VLOOKUP($C67,オーダー,N$6+1)+1))</f>
        <v>6</v>
      </c>
      <c r="Q67" s="116" t="str">
        <f>IF(COUNT($C67)=0,"",VLOOKUP($C67,選手名,VLOOKUP($C67,オーダー,Q$6+1)+1))</f>
        <v>有田　陸人</v>
      </c>
      <c r="R67" s="117"/>
      <c r="S67" s="28">
        <f>IF(COUNT($C67)=0,"",VLOOKUP($C67,選手学年,VLOOKUP($C67,オーダー,Q$6+1)+1))</f>
        <v>5</v>
      </c>
      <c r="T67" s="116" t="str">
        <f>IF(COUNT($C67)=0,"",VLOOKUP($C67,選手名,VLOOKUP($C67,オーダー,T$6+1)+1))</f>
        <v>吉村　吉平</v>
      </c>
      <c r="U67" s="117"/>
      <c r="V67" s="29">
        <f>IF(COUNT($C67)=0,"",VLOOKUP($C67,選手学年,VLOOKUP($C67,オーダー,T$6+1)+1))</f>
        <v>6</v>
      </c>
      <c r="W67" s="116" t="str">
        <f>IF(COUNT($C67)=0,"",VLOOKUP($C67,選手名,VLOOKUP($C67,オーダー,W$6+1)+1))</f>
        <v>竹川　りんご</v>
      </c>
      <c r="X67" s="117"/>
      <c r="Y67" s="28">
        <f>IF(COUNT($C67)=0,"",VLOOKUP($C67,選手学年,VLOOKUP($C67,オーダー,W$6+1)+1))</f>
        <v>5</v>
      </c>
      <c r="Z67" s="116">
        <f>IF(COUNT($C67)=0,"",VLOOKUP($C67,選手名,VLOOKUP($C67,オーダー,Z$6+1)+1))</f>
        <v>4</v>
      </c>
      <c r="AA67" s="117"/>
      <c r="AB67" s="28">
        <f>IF(COUNT($C67)=0,"",VLOOKUP($C67,選手学年,VLOOKUP($C67,オーダー,Z$6+1)+1))</f>
        <v>4</v>
      </c>
      <c r="AC67" s="118" t="str">
        <f>TEXT(VLOOKUP(C67,出場校,6)*10000+VLOOKUP(C67,出場校,7)*100+VLOOKUP(C67,出場校,8),"00'00")</f>
        <v>00'00</v>
      </c>
      <c r="AD67" s="119"/>
    </row>
    <row r="68" spans="2:30" ht="15" customHeight="1">
      <c r="B68" s="112"/>
      <c r="C68" s="114"/>
      <c r="D68" s="20" t="str">
        <f>IF(COUNT(C67)=0,"",TEXT(VLOOKUP(C67,出場校,3),"(@)"))</f>
        <v>(北九州市)</v>
      </c>
      <c r="E68" s="21"/>
      <c r="F68" s="107"/>
      <c r="G68" s="107"/>
      <c r="H68" s="22" t="str">
        <f>TEXT(VLOOKUP($C67,順位変動,H$6*2),"(#)")</f>
        <v>(18)</v>
      </c>
      <c r="I68" s="107" t="str">
        <f>IF(VLOOKUP(VLOOKUP($C67,順位変動,H$6*2),区間2,4)&lt;10000,TEXT(VLOOKUP(VLOOKUP($C67,順位変動,H$6*2),区間2,4),"00'00"),TEXT(VLOOKUP(VLOOKUP($C67,順位変動,H$6*2),区間2,4),"#°00'00"))</f>
        <v>12'50</v>
      </c>
      <c r="J68" s="107"/>
      <c r="K68" s="22" t="str">
        <f>TEXT(VLOOKUP($C67,順位変動,K$6*2),"(#)")</f>
        <v>(18)</v>
      </c>
      <c r="L68" s="107" t="str">
        <f>IF(VLOOKUP(VLOOKUP($C67,順位変動,K$6*2),区間3,4)&lt;10000,TEXT(VLOOKUP(VLOOKUP($C67,順位変動,K$6*2),区間3,4),"00'00"),TEXT(VLOOKUP(VLOOKUP($C67,順位変動,K$6*2),区間3,4),"#°00'00"))</f>
        <v>19'29</v>
      </c>
      <c r="M68" s="107"/>
      <c r="N68" s="22" t="str">
        <f>TEXT(VLOOKUP($C67,順位変動,N$6*2),"(#)")</f>
        <v>(20)</v>
      </c>
      <c r="O68" s="107" t="str">
        <f>IF(VLOOKUP(VLOOKUP($C67,順位変動,N$6*2),区間4,4)&lt;10000,TEXT(VLOOKUP(VLOOKUP($C67,順位変動,N$6*2),区間4,4),"00'00"),TEXT(VLOOKUP(VLOOKUP($C67,順位変動,N$6*2),区間4,4),"#°00'00"))</f>
        <v>26'44</v>
      </c>
      <c r="P68" s="107"/>
      <c r="Q68" s="22" t="str">
        <f>TEXT(VLOOKUP($C67,順位変動,Q$6*2),"(#)")</f>
        <v>(20)</v>
      </c>
      <c r="R68" s="107" t="str">
        <f>IF(VLOOKUP(VLOOKUP($C67,順位変動,Q$6*2),区間5,4)&lt;10000,TEXT(VLOOKUP(VLOOKUP($C67,順位変動,Q$6*2),区間5,4),"00'00"),TEXT(VLOOKUP(VLOOKUP($C67,順位変動,Q$6*2),区間5,4),"#°00'00"))</f>
        <v>33'33</v>
      </c>
      <c r="S68" s="107"/>
      <c r="T68" s="22" t="e">
        <f>TEXT(VLOOKUP($C67,順位変動,T$6*2),"(#)")</f>
        <v>#REF!</v>
      </c>
      <c r="U68" s="107" t="e">
        <f>IF(VLOOKUP(VLOOKUP($C67,順位変動,T$6*2),区間6,4)&lt;10000,TEXT(VLOOKUP(VLOOKUP($C67,順位変動,T$6*2),区間6,4),"00'00"),TEXT(VLOOKUP(VLOOKUP($C67,順位変動,T$6*2),区間6,4),"#°00'00"))</f>
        <v>#REF!</v>
      </c>
      <c r="V68" s="108"/>
      <c r="W68" s="22" t="e">
        <f>TEXT(VLOOKUP($C67,順位変動,W$6*2),"(#)")</f>
        <v>#REF!</v>
      </c>
      <c r="X68" s="107" t="e">
        <f>IF(VLOOKUP(VLOOKUP($C67,順位変動,W$6*2),区間7,4)&lt;10000,TEXT(VLOOKUP(VLOOKUP($C67,順位変動,W$6*2),区間7,4),"00'00"),TEXT(VLOOKUP(VLOOKUP($C67,順位変動,W$6*2),区間7,4),"#°00'00"))</f>
        <v>#REF!</v>
      </c>
      <c r="Y68" s="107"/>
      <c r="Z68" s="22" t="e">
        <f>TEXT(VLOOKUP($C67,順位変動,Z$6*2),"(#)")</f>
        <v>#REF!</v>
      </c>
      <c r="AA68" s="107" t="e">
        <f>IF(VLOOKUP(VLOOKUP($C67,順位変動,Z$6*2),区間8,4)&lt;10000,TEXT(VLOOKUP(VLOOKUP($C67,順位変動,Z$6*2),区間8,4),"00'00"),TEXT(VLOOKUP(VLOOKUP($C67,順位変動,Z$6*2),区間8,4),"#°00'00"))</f>
        <v>#REF!</v>
      </c>
      <c r="AB68" s="107"/>
      <c r="AC68" s="121" t="str">
        <f>R68</f>
        <v>33'33</v>
      </c>
      <c r="AD68" s="122"/>
    </row>
    <row r="69" spans="2:30" ht="15" customHeight="1">
      <c r="B69" s="112"/>
      <c r="C69" s="115"/>
      <c r="D69" s="23" t="str">
        <f>IF(COUNT(C67)=0,"",TEXT(VLOOKUP(B67,区間5,4),"00分00秒"))</f>
        <v>33分33秒</v>
      </c>
      <c r="E69" s="30" t="str">
        <f>TEXT(VLOOKUP($C67,順位変動,E$6*2),"(#)")</f>
        <v>(20)</v>
      </c>
      <c r="F69" s="123" t="str">
        <f>IF(VLOOKUP(VLOOKUP($C67,順位変動,E$6*2),区間1,4)&lt;10000,TEXT(VLOOKUP(VLOOKUP($C67,順位変動,E$6*2),区間1,4),"00'00"),TEXT(VLOOKUP(VLOOKUP($C67,順位変動,E$6*2),区間1,4),"#°00'00"))</f>
        <v>06'26</v>
      </c>
      <c r="G69" s="123"/>
      <c r="H69" s="31" t="str">
        <f>TEXT(VLOOKUP($C67,区間記録2,2),"(#)")</f>
        <v>(16)</v>
      </c>
      <c r="I69" s="123" t="str">
        <f>TEXT(VLOOKUP($C67,区間記録2,4),"00'00")</f>
        <v>06'24</v>
      </c>
      <c r="J69" s="123"/>
      <c r="K69" s="31" t="str">
        <f>TEXT(VLOOKUP($C67,区間記録3,2),"(#)")</f>
        <v>(17)</v>
      </c>
      <c r="L69" s="123" t="str">
        <f>TEXT(VLOOKUP($C67,区間記録3,4),"00'00")</f>
        <v>06'39</v>
      </c>
      <c r="M69" s="123"/>
      <c r="N69" s="31" t="str">
        <f>TEXT(VLOOKUP($C67,区間記録4,2),"(#)")</f>
        <v>(22)</v>
      </c>
      <c r="O69" s="123" t="str">
        <f>TEXT(VLOOKUP($C67,区間記録4,4),"00'00")</f>
        <v>07'15</v>
      </c>
      <c r="P69" s="123"/>
      <c r="Q69" s="31" t="str">
        <f>TEXT(VLOOKUP($C67,区間記録5,2),"(#)")</f>
        <v>(20)</v>
      </c>
      <c r="R69" s="123" t="str">
        <f>TEXT(VLOOKUP($C67,区間記録5,4),"00'00")</f>
        <v>06'49</v>
      </c>
      <c r="S69" s="123"/>
      <c r="T69" s="31" t="str">
        <f>TEXT(VLOOKUP($C67,区間記録6,2),"(#)")</f>
        <v/>
      </c>
      <c r="U69" s="123" t="str">
        <f>TEXT(VLOOKUP($C67,区間記録6,4),"00'00")</f>
        <v/>
      </c>
      <c r="V69" s="124"/>
      <c r="W69" s="31" t="str">
        <f>TEXT(VLOOKUP($C67,区間記録7,2),"(#)")</f>
        <v/>
      </c>
      <c r="X69" s="123" t="str">
        <f>TEXT(VLOOKUP($C67,区間記録7,4),"00'00")</f>
        <v/>
      </c>
      <c r="Y69" s="123"/>
      <c r="Z69" s="31" t="str">
        <f>TEXT(VLOOKUP($C67,区間記録8,2),"(#)")</f>
        <v/>
      </c>
      <c r="AA69" s="123" t="str">
        <f>TEXT(VLOOKUP($C67,区間記録8,4),"00'00")</f>
        <v/>
      </c>
      <c r="AB69" s="123"/>
      <c r="AC69" s="24" t="str">
        <f>TEXT(VLOOKUP(C67,躍進,6),"(#)")</f>
        <v/>
      </c>
      <c r="AD69" s="25" t="str">
        <f>IF(VLOOKUP(C67,躍進,4)="","",IF(VLOOKUP(C67,躍進,4)&lt;0,TEXT(INT(ABS(VLOOKUP(C67,躍進,4))/60)*100+MOD(ABS(VLOOKUP(C67,躍進,4)),60),"-00'00"),TEXT(INT(VLOOKUP(C67,躍進,4)/60)*100+MOD(VLOOKUP(C67,躍進,4),60),"+00'00")))</f>
        <v/>
      </c>
    </row>
    <row r="70" spans="2:30" ht="15" customHeight="1">
      <c r="B70" s="112">
        <v>21</v>
      </c>
      <c r="C70" s="120">
        <f>VLOOKUP(B70,区間5,2)</f>
        <v>19</v>
      </c>
      <c r="D70" s="27" t="str">
        <f>IF(COUNT(C70)=0,"",VLOOKUP(C70,出場校,2))</f>
        <v>三重町陸上クラブ男女混合Ａ</v>
      </c>
      <c r="E70" s="117" t="str">
        <f>IF(COUNT($C70)=0,"",VLOOKUP($C70,選手名,VLOOKUP($C70,オーダー,E$6+1)+1))</f>
        <v>土谷　翔一</v>
      </c>
      <c r="F70" s="117"/>
      <c r="G70" s="28">
        <f>IF(COUNT($C70)=0,"",VLOOKUP($C70,選手学年,VLOOKUP($C70,オーダー,E$6+1)+1))</f>
        <v>5</v>
      </c>
      <c r="H70" s="116" t="str">
        <f>IF(COUNT($C70)=0,"",VLOOKUP($C70,選手名,VLOOKUP($C70,オーダー,H$6+1)+1))</f>
        <v>松本　真智子</v>
      </c>
      <c r="I70" s="117"/>
      <c r="J70" s="28">
        <f>IF(COUNT($C70)=0,"",VLOOKUP($C70,選手学年,VLOOKUP($C70,オーダー,H$6+1)+1))</f>
        <v>5</v>
      </c>
      <c r="K70" s="116" t="str">
        <f>IF(COUNT($C70)=0,"",VLOOKUP($C70,選手名,VLOOKUP($C70,オーダー,K$6+1)+1))</f>
        <v>玉田　夢乃</v>
      </c>
      <c r="L70" s="117"/>
      <c r="M70" s="28">
        <f>IF(COUNT($C70)=0,"",VLOOKUP($C70,選手学年,VLOOKUP($C70,オーダー,K$6+1)+1))</f>
        <v>5</v>
      </c>
      <c r="N70" s="116" t="str">
        <f>IF(COUNT($C70)=0,"",VLOOKUP($C70,選手名,VLOOKUP($C70,オーダー,N$6+1)+1))</f>
        <v>三浦　実莉</v>
      </c>
      <c r="O70" s="117"/>
      <c r="P70" s="28">
        <f>IF(COUNT($C70)=0,"",VLOOKUP($C70,選手学年,VLOOKUP($C70,オーダー,N$6+1)+1))</f>
        <v>4</v>
      </c>
      <c r="Q70" s="116" t="str">
        <f>IF(COUNT($C70)=0,"",VLOOKUP($C70,選手名,VLOOKUP($C70,オーダー,Q$6+1)+1))</f>
        <v>萩田　雅己</v>
      </c>
      <c r="R70" s="117"/>
      <c r="S70" s="28">
        <f>IF(COUNT($C70)=0,"",VLOOKUP($C70,選手学年,VLOOKUP($C70,オーダー,Q$6+1)+1))</f>
        <v>5</v>
      </c>
      <c r="T70" s="116" t="str">
        <f>IF(COUNT($C70)=0,"",VLOOKUP($C70,選手名,VLOOKUP($C70,オーダー,T$6+1)+1))</f>
        <v>後藤　柊樹</v>
      </c>
      <c r="U70" s="117"/>
      <c r="V70" s="29">
        <f>IF(COUNT($C70)=0,"",VLOOKUP($C70,選手学年,VLOOKUP($C70,オーダー,T$6+1)+1))</f>
        <v>5</v>
      </c>
      <c r="W70" s="116" t="str">
        <f>IF(COUNT($C70)=0,"",VLOOKUP($C70,選手名,VLOOKUP($C70,オーダー,W$6+1)+1))</f>
        <v>麻生　真彩</v>
      </c>
      <c r="X70" s="117"/>
      <c r="Y70" s="28">
        <f>IF(COUNT($C70)=0,"",VLOOKUP($C70,選手学年,VLOOKUP($C70,オーダー,W$6+1)+1))</f>
        <v>6</v>
      </c>
      <c r="Z70" s="116" t="str">
        <f>IF(COUNT($C70)=0,"",VLOOKUP($C70,選手名,VLOOKUP($C70,オーダー,Z$6+1)+1))</f>
        <v>藤田　真帆</v>
      </c>
      <c r="AA70" s="117"/>
      <c r="AB70" s="28">
        <f>IF(COUNT($C70)=0,"",VLOOKUP($C70,選手学年,VLOOKUP($C70,オーダー,Z$6+1)+1))</f>
        <v>6</v>
      </c>
      <c r="AC70" s="118" t="str">
        <f>TEXT(VLOOKUP(C70,出場校,6)*10000+VLOOKUP(C70,出場校,7)*100+VLOOKUP(C70,出場校,8),"00'00")</f>
        <v>00'00</v>
      </c>
      <c r="AD70" s="119"/>
    </row>
    <row r="71" spans="2:30" ht="15" customHeight="1">
      <c r="B71" s="112"/>
      <c r="C71" s="114"/>
      <c r="D71" s="20" t="str">
        <f>IF(COUNT(C70)=0,"",TEXT(VLOOKUP(C70,出場校,3),"(@)"))</f>
        <v>(豊後大野市)</v>
      </c>
      <c r="E71" s="21"/>
      <c r="F71" s="107"/>
      <c r="G71" s="107"/>
      <c r="H71" s="22" t="str">
        <f>TEXT(VLOOKUP($C70,順位変動,H$6*2),"(#)")</f>
        <v>(19)</v>
      </c>
      <c r="I71" s="107" t="str">
        <f>IF(VLOOKUP(VLOOKUP($C70,順位変動,H$6*2),区間2,4)&lt;10000,TEXT(VLOOKUP(VLOOKUP($C70,順位変動,H$6*2),区間2,4),"00'00"),TEXT(VLOOKUP(VLOOKUP($C70,順位変動,H$6*2),区間2,4),"#°00'00"))</f>
        <v>13'01</v>
      </c>
      <c r="J71" s="107"/>
      <c r="K71" s="22" t="str">
        <f>TEXT(VLOOKUP($C70,順位変動,K$6*2),"(#)")</f>
        <v>(21)</v>
      </c>
      <c r="L71" s="107" t="str">
        <f>IF(VLOOKUP(VLOOKUP($C70,順位変動,K$6*2),区間3,4)&lt;10000,TEXT(VLOOKUP(VLOOKUP($C70,順位変動,K$6*2),区間3,4),"00'00"),TEXT(VLOOKUP(VLOOKUP($C70,順位変動,K$6*2),区間3,4),"#°00'00"))</f>
        <v>20'23</v>
      </c>
      <c r="M71" s="107"/>
      <c r="N71" s="22" t="str">
        <f>TEXT(VLOOKUP($C70,順位変動,N$6*2),"(#)")</f>
        <v>(21)</v>
      </c>
      <c r="O71" s="107" t="str">
        <f>IF(VLOOKUP(VLOOKUP($C70,順位変動,N$6*2),区間4,4)&lt;10000,TEXT(VLOOKUP(VLOOKUP($C70,順位変動,N$6*2),区間4,4),"00'00"),TEXT(VLOOKUP(VLOOKUP($C70,順位変動,N$6*2),区間4,4),"#°00'00"))</f>
        <v>27'13</v>
      </c>
      <c r="P71" s="107"/>
      <c r="Q71" s="22" t="str">
        <f>TEXT(VLOOKUP($C70,順位変動,Q$6*2),"(#)")</f>
        <v>(21)</v>
      </c>
      <c r="R71" s="107" t="str">
        <f>IF(VLOOKUP(VLOOKUP($C70,順位変動,Q$6*2),区間5,4)&lt;10000,TEXT(VLOOKUP(VLOOKUP($C70,順位変動,Q$6*2),区間5,4),"00'00"),TEXT(VLOOKUP(VLOOKUP($C70,順位変動,Q$6*2),区間5,4),"#°00'00"))</f>
        <v>34'13</v>
      </c>
      <c r="S71" s="107"/>
      <c r="T71" s="22" t="e">
        <f>TEXT(VLOOKUP($C70,順位変動,T$6*2),"(#)")</f>
        <v>#REF!</v>
      </c>
      <c r="U71" s="107" t="e">
        <f>IF(VLOOKUP(VLOOKUP($C70,順位変動,T$6*2),区間6,4)&lt;10000,TEXT(VLOOKUP(VLOOKUP($C70,順位変動,T$6*2),区間6,4),"00'00"),TEXT(VLOOKUP(VLOOKUP($C70,順位変動,T$6*2),区間6,4),"#°00'00"))</f>
        <v>#REF!</v>
      </c>
      <c r="V71" s="108"/>
      <c r="W71" s="22" t="e">
        <f>TEXT(VLOOKUP($C70,順位変動,W$6*2),"(#)")</f>
        <v>#REF!</v>
      </c>
      <c r="X71" s="107" t="e">
        <f>IF(VLOOKUP(VLOOKUP($C70,順位変動,W$6*2),区間7,4)&lt;10000,TEXT(VLOOKUP(VLOOKUP($C70,順位変動,W$6*2),区間7,4),"00'00"),TEXT(VLOOKUP(VLOOKUP($C70,順位変動,W$6*2),区間7,4),"#°00'00"))</f>
        <v>#REF!</v>
      </c>
      <c r="Y71" s="107"/>
      <c r="Z71" s="22" t="e">
        <f>TEXT(VLOOKUP($C70,順位変動,Z$6*2),"(#)")</f>
        <v>#REF!</v>
      </c>
      <c r="AA71" s="107" t="e">
        <f>IF(VLOOKUP(VLOOKUP($C70,順位変動,Z$6*2),区間8,4)&lt;10000,TEXT(VLOOKUP(VLOOKUP($C70,順位変動,Z$6*2),区間8,4),"00'00"),TEXT(VLOOKUP(VLOOKUP($C70,順位変動,Z$6*2),区間8,4),"#°00'00"))</f>
        <v>#REF!</v>
      </c>
      <c r="AB71" s="107"/>
      <c r="AC71" s="121" t="str">
        <f>R71</f>
        <v>34'13</v>
      </c>
      <c r="AD71" s="122"/>
    </row>
    <row r="72" spans="2:30" ht="15" customHeight="1">
      <c r="B72" s="112"/>
      <c r="C72" s="115"/>
      <c r="D72" s="23" t="str">
        <f>IF(COUNT(C70)=0,"",TEXT(VLOOKUP(B70,区間5,4),"00分00秒"))</f>
        <v>34分13秒</v>
      </c>
      <c r="E72" s="30" t="str">
        <f>TEXT(VLOOKUP($C70,順位変動,E$6*2),"(#)")</f>
        <v>(19)</v>
      </c>
      <c r="F72" s="123" t="str">
        <f>IF(VLOOKUP(VLOOKUP($C70,順位変動,E$6*2),区間1,4)&lt;10000,TEXT(VLOOKUP(VLOOKUP($C70,順位変動,E$6*2),区間1,4),"00'00"),TEXT(VLOOKUP(VLOOKUP($C70,順位変動,E$6*2),区間1,4),"#°00'00"))</f>
        <v>06'25</v>
      </c>
      <c r="G72" s="123"/>
      <c r="H72" s="31" t="str">
        <f>TEXT(VLOOKUP($C70,区間記録2,2),"(#)")</f>
        <v>(19)</v>
      </c>
      <c r="I72" s="123" t="str">
        <f>TEXT(VLOOKUP($C70,区間記録2,4),"00'00")</f>
        <v>06'36</v>
      </c>
      <c r="J72" s="123"/>
      <c r="K72" s="31" t="str">
        <f>TEXT(VLOOKUP($C70,区間記録3,2),"(#)")</f>
        <v>(21)</v>
      </c>
      <c r="L72" s="123" t="str">
        <f>TEXT(VLOOKUP($C70,区間記録3,4),"00'00")</f>
        <v>07'22</v>
      </c>
      <c r="M72" s="123"/>
      <c r="N72" s="31" t="str">
        <f>TEXT(VLOOKUP($C70,区間記録4,2),"(#)")</f>
        <v>(16)</v>
      </c>
      <c r="O72" s="123" t="str">
        <f>TEXT(VLOOKUP($C70,区間記録4,4),"00'00")</f>
        <v>06'50</v>
      </c>
      <c r="P72" s="123"/>
      <c r="Q72" s="31" t="str">
        <f>TEXT(VLOOKUP($C70,区間記録5,2),"(#)")</f>
        <v>(22)</v>
      </c>
      <c r="R72" s="123" t="str">
        <f>TEXT(VLOOKUP($C70,区間記録5,4),"00'00")</f>
        <v>07'00</v>
      </c>
      <c r="S72" s="123"/>
      <c r="T72" s="31" t="str">
        <f>TEXT(VLOOKUP($C70,区間記録6,2),"(#)")</f>
        <v/>
      </c>
      <c r="U72" s="123" t="str">
        <f>TEXT(VLOOKUP($C70,区間記録6,4),"00'00")</f>
        <v/>
      </c>
      <c r="V72" s="124"/>
      <c r="W72" s="31" t="str">
        <f>TEXT(VLOOKUP($C70,区間記録7,2),"(#)")</f>
        <v/>
      </c>
      <c r="X72" s="123" t="str">
        <f>TEXT(VLOOKUP($C70,区間記録7,4),"00'00")</f>
        <v/>
      </c>
      <c r="Y72" s="123"/>
      <c r="Z72" s="31" t="str">
        <f>TEXT(VLOOKUP($C70,区間記録8,2),"(#)")</f>
        <v/>
      </c>
      <c r="AA72" s="123" t="str">
        <f>TEXT(VLOOKUP($C70,区間記録8,4),"00'00")</f>
        <v/>
      </c>
      <c r="AB72" s="123"/>
      <c r="AC72" s="24" t="str">
        <f>TEXT(VLOOKUP(C70,躍進,6),"(#)")</f>
        <v/>
      </c>
      <c r="AD72" s="25" t="str">
        <f>IF(VLOOKUP(C70,躍進,4)="","",IF(VLOOKUP(C70,躍進,4)&lt;0,TEXT(INT(ABS(VLOOKUP(C70,躍進,4))/60)*100+MOD(ABS(VLOOKUP(C70,躍進,4)),60),"-00'00"),TEXT(INT(VLOOKUP(C70,躍進,4)/60)*100+MOD(VLOOKUP(C70,躍進,4),60),"+00'00")))</f>
        <v/>
      </c>
    </row>
    <row r="73" spans="2:30" ht="15" customHeight="1">
      <c r="B73" s="112">
        <v>22</v>
      </c>
      <c r="C73" s="120">
        <f>VLOOKUP(B73,区間5,2)</f>
        <v>14</v>
      </c>
      <c r="D73" s="27" t="str">
        <f>IF(COUNT(C73)=0,"",VLOOKUP(C73,出場校,2))</f>
        <v>久住ｼﾞｭﾆｱﾗﾝﾆﾝｸﾞｸﾗﾌﾞ</v>
      </c>
      <c r="E73" s="117" t="str">
        <f>IF(COUNT($C73)=0,"",VLOOKUP($C73,選手名,VLOOKUP($C73,オーダー,E$6+1)+1))</f>
        <v>出雲　拓哉</v>
      </c>
      <c r="F73" s="117"/>
      <c r="G73" s="28">
        <f>IF(COUNT($C73)=0,"",VLOOKUP($C73,選手学年,VLOOKUP($C73,オーダー,E$6+1)+1))</f>
        <v>4</v>
      </c>
      <c r="H73" s="116" t="str">
        <f>IF(COUNT($C73)=0,"",VLOOKUP($C73,選手名,VLOOKUP($C73,オーダー,H$6+1)+1))</f>
        <v>賀籠六　怜奈</v>
      </c>
      <c r="I73" s="117"/>
      <c r="J73" s="28">
        <f>IF(COUNT($C73)=0,"",VLOOKUP($C73,選手学年,VLOOKUP($C73,オーダー,H$6+1)+1))</f>
        <v>5</v>
      </c>
      <c r="K73" s="116" t="str">
        <f>IF(COUNT($C73)=0,"",VLOOKUP($C73,選手名,VLOOKUP($C73,オーダー,K$6+1)+1))</f>
        <v>志賀　杏唯斗</v>
      </c>
      <c r="L73" s="117"/>
      <c r="M73" s="28">
        <f>IF(COUNT($C73)=0,"",VLOOKUP($C73,選手学年,VLOOKUP($C73,オーダー,K$6+1)+1))</f>
        <v>4</v>
      </c>
      <c r="N73" s="116" t="str">
        <f>IF(COUNT($C73)=0,"",VLOOKUP($C73,選手名,VLOOKUP($C73,オーダー,N$6+1)+1))</f>
        <v>渡邉　航平</v>
      </c>
      <c r="O73" s="117"/>
      <c r="P73" s="28">
        <f>IF(COUNT($C73)=0,"",VLOOKUP($C73,選手学年,VLOOKUP($C73,オーダー,N$6+1)+1))</f>
        <v>5</v>
      </c>
      <c r="Q73" s="116" t="str">
        <f>IF(COUNT($C73)=0,"",VLOOKUP($C73,選手名,VLOOKUP($C73,オーダー,Q$6+1)+1))</f>
        <v>出雲　遼太</v>
      </c>
      <c r="R73" s="117"/>
      <c r="S73" s="28">
        <f>IF(COUNT($C73)=0,"",VLOOKUP($C73,選手学年,VLOOKUP($C73,オーダー,Q$6+1)+1))</f>
        <v>6</v>
      </c>
      <c r="T73" s="116" t="str">
        <f>IF(COUNT($C73)=0,"",VLOOKUP($C73,選手名,VLOOKUP($C73,オーダー,T$6+1)+1))</f>
        <v>仲元寺　葵</v>
      </c>
      <c r="U73" s="117"/>
      <c r="V73" s="29">
        <f>IF(COUNT($C73)=0,"",VLOOKUP($C73,選手学年,VLOOKUP($C73,オーダー,T$6+1)+1))</f>
        <v>6</v>
      </c>
      <c r="W73" s="116" t="str">
        <f>IF(COUNT($C73)=0,"",VLOOKUP($C73,選手名,VLOOKUP($C73,オーダー,W$6+1)+1))</f>
        <v>佐藤　萌</v>
      </c>
      <c r="X73" s="117"/>
      <c r="Y73" s="28">
        <f>IF(COUNT($C73)=0,"",VLOOKUP($C73,選手学年,VLOOKUP($C73,オーダー,W$6+1)+1))</f>
        <v>6</v>
      </c>
      <c r="Z73" s="116" t="str">
        <f>IF(COUNT($C73)=0,"",VLOOKUP($C73,選手名,VLOOKUP($C73,オーダー,Z$6+1)+1))</f>
        <v>秦　未来</v>
      </c>
      <c r="AA73" s="117"/>
      <c r="AB73" s="28">
        <f>IF(COUNT($C73)=0,"",VLOOKUP($C73,選手学年,VLOOKUP($C73,オーダー,Z$6+1)+1))</f>
        <v>6</v>
      </c>
      <c r="AC73" s="118" t="str">
        <f>TEXT(VLOOKUP(C73,出場校,6)*10000+VLOOKUP(C73,出場校,7)*100+VLOOKUP(C73,出場校,8),"00'00")</f>
        <v>00'00</v>
      </c>
      <c r="AD73" s="119"/>
    </row>
    <row r="74" spans="2:30" ht="15" customHeight="1">
      <c r="B74" s="112"/>
      <c r="C74" s="114"/>
      <c r="D74" s="20" t="str">
        <f>IF(COUNT(C73)=0,"",TEXT(VLOOKUP(C73,出場校,3),"(@)"))</f>
        <v>(竹田市)</v>
      </c>
      <c r="E74" s="21"/>
      <c r="F74" s="107"/>
      <c r="G74" s="107"/>
      <c r="H74" s="22" t="str">
        <f>TEXT(VLOOKUP($C73,順位変動,H$6*2),"(#)")</f>
        <v>(22)</v>
      </c>
      <c r="I74" s="107" t="str">
        <f>IF(VLOOKUP(VLOOKUP($C73,順位変動,H$6*2),区間2,4)&lt;10000,TEXT(VLOOKUP(VLOOKUP($C73,順位変動,H$6*2),区間2,4),"00'00"),TEXT(VLOOKUP(VLOOKUP($C73,順位変動,H$6*2),区間2,4),"#°00'00"))</f>
        <v>14'11</v>
      </c>
      <c r="J74" s="107"/>
      <c r="K74" s="22" t="str">
        <f>TEXT(VLOOKUP($C73,順位変動,K$6*2),"(#)")</f>
        <v>(22)</v>
      </c>
      <c r="L74" s="107" t="str">
        <f>IF(VLOOKUP(VLOOKUP($C73,順位変動,K$6*2),区間3,4)&lt;10000,TEXT(VLOOKUP(VLOOKUP($C73,順位変動,K$6*2),区間3,4),"00'00"),TEXT(VLOOKUP(VLOOKUP($C73,順位変動,K$6*2),区間3,4),"#°00'00"))</f>
        <v>21'40</v>
      </c>
      <c r="M74" s="107"/>
      <c r="N74" s="22" t="str">
        <f>TEXT(VLOOKUP($C73,順位変動,N$6*2),"(#)")</f>
        <v>(22)</v>
      </c>
      <c r="O74" s="107" t="str">
        <f>IF(VLOOKUP(VLOOKUP($C73,順位変動,N$6*2),区間4,4)&lt;10000,TEXT(VLOOKUP(VLOOKUP($C73,順位変動,N$6*2),区間4,4),"00'00"),TEXT(VLOOKUP(VLOOKUP($C73,順位変動,N$6*2),区間4,4),"#°00'00"))</f>
        <v>28'49</v>
      </c>
      <c r="P74" s="107"/>
      <c r="Q74" s="22" t="str">
        <f>TEXT(VLOOKUP($C73,順位変動,Q$6*2),"(#)")</f>
        <v>(22)</v>
      </c>
      <c r="R74" s="107" t="str">
        <f>IF(VLOOKUP(VLOOKUP($C73,順位変動,Q$6*2),区間5,4)&lt;10000,TEXT(VLOOKUP(VLOOKUP($C73,順位変動,Q$6*2),区間5,4),"00'00"),TEXT(VLOOKUP(VLOOKUP($C73,順位変動,Q$6*2),区間5,4),"#°00'00"))</f>
        <v>35'28</v>
      </c>
      <c r="S74" s="107"/>
      <c r="T74" s="22" t="e">
        <f>TEXT(VLOOKUP($C73,順位変動,T$6*2),"(#)")</f>
        <v>#REF!</v>
      </c>
      <c r="U74" s="107" t="e">
        <f>IF(VLOOKUP(VLOOKUP($C73,順位変動,T$6*2),区間6,4)&lt;10000,TEXT(VLOOKUP(VLOOKUP($C73,順位変動,T$6*2),区間6,4),"00'00"),TEXT(VLOOKUP(VLOOKUP($C73,順位変動,T$6*2),区間6,4),"#°00'00"))</f>
        <v>#REF!</v>
      </c>
      <c r="V74" s="108"/>
      <c r="W74" s="22" t="e">
        <f>TEXT(VLOOKUP($C73,順位変動,W$6*2),"(#)")</f>
        <v>#REF!</v>
      </c>
      <c r="X74" s="107" t="e">
        <f>IF(VLOOKUP(VLOOKUP($C73,順位変動,W$6*2),区間7,4)&lt;10000,TEXT(VLOOKUP(VLOOKUP($C73,順位変動,W$6*2),区間7,4),"00'00"),TEXT(VLOOKUP(VLOOKUP($C73,順位変動,W$6*2),区間7,4),"#°00'00"))</f>
        <v>#REF!</v>
      </c>
      <c r="Y74" s="107"/>
      <c r="Z74" s="22" t="e">
        <f>TEXT(VLOOKUP($C73,順位変動,Z$6*2),"(#)")</f>
        <v>#REF!</v>
      </c>
      <c r="AA74" s="107" t="e">
        <f>IF(VLOOKUP(VLOOKUP($C73,順位変動,Z$6*2),区間8,4)&lt;10000,TEXT(VLOOKUP(VLOOKUP($C73,順位変動,Z$6*2),区間8,4),"00'00"),TEXT(VLOOKUP(VLOOKUP($C73,順位変動,Z$6*2),区間8,4),"#°00'00"))</f>
        <v>#REF!</v>
      </c>
      <c r="AB74" s="107"/>
      <c r="AC74" s="121" t="str">
        <f>R74</f>
        <v>35'28</v>
      </c>
      <c r="AD74" s="122"/>
    </row>
    <row r="75" spans="2:30" ht="15" customHeight="1" thickBot="1">
      <c r="B75" s="126"/>
      <c r="C75" s="127"/>
      <c r="D75" s="37" t="str">
        <f>IF(COUNT(C73)=0,"",TEXT(VLOOKUP(B73,区間5,4),"00分00秒"))</f>
        <v>35分28秒</v>
      </c>
      <c r="E75" s="38" t="str">
        <f>TEXT(VLOOKUP($C73,順位変動,E$6*2),"(#)")</f>
        <v>(22)</v>
      </c>
      <c r="F75" s="128" t="str">
        <f>IF(VLOOKUP(VLOOKUP($C73,順位変動,E$6*2),区間1,4)&lt;10000,TEXT(VLOOKUP(VLOOKUP($C73,順位変動,E$6*2),区間1,4),"00'00"),TEXT(VLOOKUP(VLOOKUP($C73,順位変動,E$6*2),区間1,4),"#°00'00"))</f>
        <v>07'03</v>
      </c>
      <c r="G75" s="128"/>
      <c r="H75" s="39" t="str">
        <f>TEXT(VLOOKUP($C73,区間記録2,2),"(#)")</f>
        <v>(22)</v>
      </c>
      <c r="I75" s="128" t="str">
        <f>TEXT(VLOOKUP($C73,区間記録2,4),"00'00")</f>
        <v>07'08</v>
      </c>
      <c r="J75" s="128"/>
      <c r="K75" s="39" t="str">
        <f>TEXT(VLOOKUP($C73,区間記録3,2),"(#)")</f>
        <v>(22)</v>
      </c>
      <c r="L75" s="128" t="str">
        <f>TEXT(VLOOKUP($C73,区間記録3,4),"00'00")</f>
        <v>07'29</v>
      </c>
      <c r="M75" s="128"/>
      <c r="N75" s="39" t="str">
        <f>TEXT(VLOOKUP($C73,区間記録4,2),"(#)")</f>
        <v>(21)</v>
      </c>
      <c r="O75" s="128" t="str">
        <f>TEXT(VLOOKUP($C73,区間記録4,4),"00'00")</f>
        <v>07'09</v>
      </c>
      <c r="P75" s="128"/>
      <c r="Q75" s="39" t="str">
        <f>TEXT(VLOOKUP($C73,区間記録5,2),"(#)")</f>
        <v>(18)</v>
      </c>
      <c r="R75" s="128" t="str">
        <f>TEXT(VLOOKUP($C73,区間記録5,4),"00'00")</f>
        <v>06'39</v>
      </c>
      <c r="S75" s="128"/>
      <c r="T75" s="39" t="str">
        <f>TEXT(VLOOKUP($C73,区間記録6,2),"(#)")</f>
        <v/>
      </c>
      <c r="U75" s="128" t="str">
        <f>TEXT(VLOOKUP($C73,区間記録6,4),"00'00")</f>
        <v/>
      </c>
      <c r="V75" s="129"/>
      <c r="W75" s="39" t="str">
        <f>TEXT(VLOOKUP($C73,区間記録7,2),"(#)")</f>
        <v/>
      </c>
      <c r="X75" s="128" t="str">
        <f>TEXT(VLOOKUP($C73,区間記録7,4),"00'00")</f>
        <v/>
      </c>
      <c r="Y75" s="128"/>
      <c r="Z75" s="39" t="str">
        <f>TEXT(VLOOKUP($C73,区間記録8,2),"(#)")</f>
        <v/>
      </c>
      <c r="AA75" s="128" t="str">
        <f>TEXT(VLOOKUP($C73,区間記録8,4),"00'00")</f>
        <v/>
      </c>
      <c r="AB75" s="128"/>
      <c r="AC75" s="40" t="str">
        <f>TEXT(VLOOKUP(C73,躍進,6),"(#)")</f>
        <v/>
      </c>
      <c r="AD75" s="41" t="str">
        <f>IF(VLOOKUP(C73,躍進,4)="","",IF(VLOOKUP(C73,躍進,4)&lt;0,TEXT(INT(ABS(VLOOKUP(C73,躍進,4))/60)*100+MOD(ABS(VLOOKUP(C73,躍進,4)),60),"-00'00"),TEXT(INT(VLOOKUP(C73,躍進,4)/60)*100+MOD(VLOOKUP(C73,躍進,4),60),"+00'00")))</f>
        <v/>
      </c>
    </row>
    <row r="76" spans="2:30" ht="15" hidden="1" customHeight="1">
      <c r="B76" s="125">
        <v>23</v>
      </c>
      <c r="C76" s="114">
        <f>VLOOKUP(B76,区間5,2)</f>
        <v>20</v>
      </c>
      <c r="D76" s="34" t="str">
        <f>IF(COUNT(C76)=0,"",VLOOKUP(C76,出場校,2))</f>
        <v>三重町陸上クラブ男女混合Ｂ</v>
      </c>
      <c r="E76" s="94" t="str">
        <f>IF(COUNT($C76)=0,"",VLOOKUP($C76,選手名,VLOOKUP($C76,オーダー,E$6+1)+1))</f>
        <v>後藤　大岳</v>
      </c>
      <c r="F76" s="94"/>
      <c r="G76" s="35">
        <f>IF(COUNT($C76)=0,"",VLOOKUP($C76,選手学年,VLOOKUP($C76,オーダー,E$6+1)+1))</f>
        <v>4</v>
      </c>
      <c r="H76" s="93" t="str">
        <f>IF(COUNT($C76)=0,"",VLOOKUP($C76,選手名,VLOOKUP($C76,オーダー,H$6+1)+1))</f>
        <v>深邉　世那</v>
      </c>
      <c r="I76" s="94"/>
      <c r="J76" s="35">
        <f>IF(COUNT($C76)=0,"",VLOOKUP($C76,選手学年,VLOOKUP($C76,オーダー,H$6+1)+1))</f>
        <v>4</v>
      </c>
      <c r="K76" s="93" t="str">
        <f>IF(COUNT($C76)=0,"",VLOOKUP($C76,選手名,VLOOKUP($C76,オーダー,K$6+1)+1))</f>
        <v>後藤　柊樹</v>
      </c>
      <c r="L76" s="94"/>
      <c r="M76" s="35">
        <f>IF(COUNT($C76)=0,"",VLOOKUP($C76,選手学年,VLOOKUP($C76,オーダー,K$6+1)+1))</f>
        <v>5</v>
      </c>
      <c r="N76" s="93" t="str">
        <f>IF(COUNT($C76)=0,"",VLOOKUP($C76,選手名,VLOOKUP($C76,オーダー,N$6+1)+1))</f>
        <v>三浦　実莉</v>
      </c>
      <c r="O76" s="94"/>
      <c r="P76" s="35">
        <f>IF(COUNT($C76)=0,"",VLOOKUP($C76,選手学年,VLOOKUP($C76,オーダー,N$6+1)+1))</f>
        <v>4</v>
      </c>
      <c r="Q76" s="93" t="str">
        <f>IF(COUNT($C76)=0,"",VLOOKUP($C76,選手名,VLOOKUP($C76,オーダー,Q$6+1)+1))</f>
        <v>吉良　隼輝</v>
      </c>
      <c r="R76" s="94"/>
      <c r="S76" s="35">
        <f>IF(COUNT($C76)=0,"",VLOOKUP($C76,選手学年,VLOOKUP($C76,オーダー,Q$6+1)+1))</f>
        <v>4</v>
      </c>
      <c r="T76" s="93" t="str">
        <f>IF(COUNT($C76)=0,"",VLOOKUP($C76,選手名,VLOOKUP($C76,オーダー,T$6+1)+1))</f>
        <v>土谷　翔一</v>
      </c>
      <c r="U76" s="94"/>
      <c r="V76" s="36">
        <f>IF(COUNT($C76)=0,"",VLOOKUP($C76,選手学年,VLOOKUP($C76,オーダー,T$6+1)+1))</f>
        <v>5</v>
      </c>
      <c r="W76" s="93" t="str">
        <f>IF(COUNT($C76)=0,"",VLOOKUP($C76,選手名,VLOOKUP($C76,オーダー,W$6+1)+1))</f>
        <v>阿南　尚峻</v>
      </c>
      <c r="X76" s="94"/>
      <c r="Y76" s="35">
        <f>IF(COUNT($C76)=0,"",VLOOKUP($C76,選手学年,VLOOKUP($C76,オーダー,W$6+1)+1))</f>
        <v>5</v>
      </c>
      <c r="Z76" s="93" t="str">
        <f>IF(COUNT($C76)=0,"",VLOOKUP($C76,選手名,VLOOKUP($C76,オーダー,Z$6+1)+1))</f>
        <v>玉田　夢乃</v>
      </c>
      <c r="AA76" s="94"/>
      <c r="AB76" s="35">
        <f>IF(COUNT($C76)=0,"",VLOOKUP($C76,選手学年,VLOOKUP($C76,オーダー,Z$6+1)+1))</f>
        <v>5</v>
      </c>
      <c r="AC76" s="121" t="str">
        <f>TEXT(VLOOKUP(C76,出場校,6)*10000+VLOOKUP(C76,出場校,7)*100+VLOOKUP(C76,出場校,8),"00'00")</f>
        <v>00'00</v>
      </c>
      <c r="AD76" s="122"/>
    </row>
    <row r="77" spans="2:30" ht="15" hidden="1" customHeight="1">
      <c r="B77" s="112"/>
      <c r="C77" s="114"/>
      <c r="D77" s="20" t="str">
        <f>IF(COUNT(C76)=0,"",TEXT(VLOOKUP(C76,出場校,3),"(@)"))</f>
        <v>(豊後大野市)</v>
      </c>
      <c r="E77" s="21"/>
      <c r="F77" s="107"/>
      <c r="G77" s="107"/>
      <c r="H77" s="22" t="str">
        <f>TEXT(VLOOKUP($C76,順位変動,H$6*2),"(#)")</f>
        <v>(23)</v>
      </c>
      <c r="I77" s="107" t="str">
        <f>IF(VLOOKUP(VLOOKUP($C76,順位変動,H$6*2),区間2,4)&lt;10000,TEXT(VLOOKUP(VLOOKUP($C76,順位変動,H$6*2),区間2,4),"00'00"),TEXT(VLOOKUP(VLOOKUP($C76,順位変動,H$6*2),区間2,4),"#°00'00"))</f>
        <v>2°00'00</v>
      </c>
      <c r="J77" s="107"/>
      <c r="K77" s="22" t="str">
        <f>TEXT(VLOOKUP($C76,順位変動,K$6*2),"(#)")</f>
        <v>(23)</v>
      </c>
      <c r="L77" s="107" t="str">
        <f>IF(VLOOKUP(VLOOKUP($C76,順位変動,K$6*2),区間3,4)&lt;10000,TEXT(VLOOKUP(VLOOKUP($C76,順位変動,K$6*2),区間3,4),"00'00"),TEXT(VLOOKUP(VLOOKUP($C76,順位変動,K$6*2),区間3,4),"#°00'00"))</f>
        <v>3°00'00</v>
      </c>
      <c r="M77" s="107"/>
      <c r="N77" s="22" t="str">
        <f>TEXT(VLOOKUP($C76,順位変動,N$6*2),"(#)")</f>
        <v>(23)</v>
      </c>
      <c r="O77" s="107" t="str">
        <f>IF(VLOOKUP(VLOOKUP($C76,順位変動,N$6*2),区間4,4)&lt;10000,TEXT(VLOOKUP(VLOOKUP($C76,順位変動,N$6*2),区間4,4),"00'00"),TEXT(VLOOKUP(VLOOKUP($C76,順位変動,N$6*2),区間4,4),"#°00'00"))</f>
        <v>4°00'00</v>
      </c>
      <c r="P77" s="107"/>
      <c r="Q77" s="22" t="str">
        <f>TEXT(VLOOKUP($C76,順位変動,Q$6*2),"(#)")</f>
        <v>(23)</v>
      </c>
      <c r="R77" s="107" t="str">
        <f>IF(VLOOKUP(VLOOKUP($C76,順位変動,Q$6*2),区間5,4)&lt;10000,TEXT(VLOOKUP(VLOOKUP($C76,順位変動,Q$6*2),区間5,4),"00'00"),TEXT(VLOOKUP(VLOOKUP($C76,順位変動,Q$6*2),区間5,4),"#°00'00"))</f>
        <v>5°00'00</v>
      </c>
      <c r="S77" s="107"/>
      <c r="T77" s="22" t="e">
        <f>TEXT(VLOOKUP($C76,順位変動,T$6*2),"(#)")</f>
        <v>#REF!</v>
      </c>
      <c r="U77" s="107" t="e">
        <f>IF(VLOOKUP(VLOOKUP($C76,順位変動,T$6*2),区間6,4)&lt;10000,TEXT(VLOOKUP(VLOOKUP($C76,順位変動,T$6*2),区間6,4),"00'00"),TEXT(VLOOKUP(VLOOKUP($C76,順位変動,T$6*2),区間6,4),"#°00'00"))</f>
        <v>#REF!</v>
      </c>
      <c r="V77" s="108"/>
      <c r="W77" s="22" t="e">
        <f>TEXT(VLOOKUP($C76,順位変動,W$6*2),"(#)")</f>
        <v>#REF!</v>
      </c>
      <c r="X77" s="107" t="e">
        <f>IF(VLOOKUP(VLOOKUP($C76,順位変動,W$6*2),区間7,4)&lt;10000,TEXT(VLOOKUP(VLOOKUP($C76,順位変動,W$6*2),区間7,4),"00'00"),TEXT(VLOOKUP(VLOOKUP($C76,順位変動,W$6*2),区間7,4),"#°00'00"))</f>
        <v>#REF!</v>
      </c>
      <c r="Y77" s="107"/>
      <c r="Z77" s="22" t="e">
        <f>TEXT(VLOOKUP($C76,順位変動,Z$6*2),"(#)")</f>
        <v>#REF!</v>
      </c>
      <c r="AA77" s="107" t="e">
        <f>IF(VLOOKUP(VLOOKUP($C76,順位変動,Z$6*2),区間8,4)&lt;10000,TEXT(VLOOKUP(VLOOKUP($C76,順位変動,Z$6*2),区間8,4),"00'00"),TEXT(VLOOKUP(VLOOKUP($C76,順位変動,Z$6*2),区間8,4),"#°00'00"))</f>
        <v>#REF!</v>
      </c>
      <c r="AB77" s="107"/>
      <c r="AC77" s="121" t="str">
        <f>R77</f>
        <v>5°00'00</v>
      </c>
      <c r="AD77" s="122"/>
    </row>
    <row r="78" spans="2:30" ht="15" hidden="1" customHeight="1" thickBot="1">
      <c r="B78" s="126"/>
      <c r="C78" s="127"/>
      <c r="D78" s="37" t="str">
        <f>IF(COUNT(C76)=0,"",TEXT(VLOOKUP(B76,区間5,4),"00分00秒"))</f>
        <v>500分00秒</v>
      </c>
      <c r="E78" s="38" t="str">
        <f>TEXT(VLOOKUP($C76,順位変動,E$6*2),"(#)")</f>
        <v>(23)</v>
      </c>
      <c r="F78" s="128" t="str">
        <f>IF(VLOOKUP(VLOOKUP($C76,順位変動,E$6*2),区間1,4)&lt;10000,TEXT(VLOOKUP(VLOOKUP($C76,順位変動,E$6*2),区間1,4),"00'00"),TEXT(VLOOKUP(VLOOKUP($C76,順位変動,E$6*2),区間1,4),"#°00'00"))</f>
        <v>1°00'00</v>
      </c>
      <c r="G78" s="128"/>
      <c r="H78" s="39" t="str">
        <f>TEXT(VLOOKUP($C76,区間記録2,2),"(#)")</f>
        <v>(23)</v>
      </c>
      <c r="I78" s="128" t="str">
        <f>TEXT(VLOOKUP($C76,区間記録2,4),"00'00")</f>
        <v>60'00</v>
      </c>
      <c r="J78" s="128"/>
      <c r="K78" s="39" t="str">
        <f>TEXT(VLOOKUP($C76,区間記録3,2),"(#)")</f>
        <v>(23)</v>
      </c>
      <c r="L78" s="128" t="str">
        <f>TEXT(VLOOKUP($C76,区間記録3,4),"00'00")</f>
        <v>60'00</v>
      </c>
      <c r="M78" s="128"/>
      <c r="N78" s="39" t="str">
        <f>TEXT(VLOOKUP($C76,区間記録4,2),"(#)")</f>
        <v>(23)</v>
      </c>
      <c r="O78" s="128" t="str">
        <f>TEXT(VLOOKUP($C76,区間記録4,4),"00'00")</f>
        <v>60'00</v>
      </c>
      <c r="P78" s="128"/>
      <c r="Q78" s="39" t="str">
        <f>TEXT(VLOOKUP($C76,区間記録5,2),"(#)")</f>
        <v>(23)</v>
      </c>
      <c r="R78" s="128" t="str">
        <f>TEXT(VLOOKUP($C76,区間記録5,4),"00'00")</f>
        <v>60'00</v>
      </c>
      <c r="S78" s="128"/>
      <c r="T78" s="39" t="str">
        <f>TEXT(VLOOKUP($C76,区間記録6,2),"(#)")</f>
        <v/>
      </c>
      <c r="U78" s="128" t="str">
        <f>TEXT(VLOOKUP($C76,区間記録6,4),"00'00")</f>
        <v/>
      </c>
      <c r="V78" s="129"/>
      <c r="W78" s="39" t="str">
        <f>TEXT(VLOOKUP($C76,区間記録7,2),"(#)")</f>
        <v/>
      </c>
      <c r="X78" s="128" t="str">
        <f>TEXT(VLOOKUP($C76,区間記録7,4),"00'00")</f>
        <v/>
      </c>
      <c r="Y78" s="128"/>
      <c r="Z78" s="39" t="str">
        <f>TEXT(VLOOKUP($C76,区間記録8,2),"(#)")</f>
        <v/>
      </c>
      <c r="AA78" s="128" t="str">
        <f>TEXT(VLOOKUP($C76,区間記録8,4),"00'00")</f>
        <v/>
      </c>
      <c r="AB78" s="128"/>
      <c r="AC78" s="40" t="str">
        <f>TEXT(VLOOKUP(C76,躍進,6),"(#)")</f>
        <v/>
      </c>
      <c r="AD78" s="41" t="str">
        <f>IF(VLOOKUP(C76,躍進,4)="","",IF(VLOOKUP(C76,躍進,4)&lt;0,TEXT(INT(ABS(VLOOKUP(C76,躍進,4))/60)*100+MOD(ABS(VLOOKUP(C76,躍進,4)),60),"-00'00"),TEXT(INT(VLOOKUP(C76,躍進,4)/60)*100+MOD(VLOOKUP(C76,躍進,4),60),"+00'00")))</f>
        <v/>
      </c>
    </row>
    <row r="79" spans="2:30" ht="15" hidden="1" customHeight="1">
      <c r="B79" s="125">
        <v>24</v>
      </c>
      <c r="C79" s="114">
        <f>VLOOKUP(B79,区間5,2)</f>
        <v>16</v>
      </c>
      <c r="D79" s="34" t="str">
        <f>IF(COUNT(C79)=0,"",VLOOKUP(C79,出場校,2))</f>
        <v>久住小学校Ｂ</v>
      </c>
      <c r="E79" s="94" t="str">
        <f>IF(COUNT($C79)=0,"",VLOOKUP($C79,選手名,VLOOKUP($C79,オーダー,E$6+1)+1))</f>
        <v>仲元寺　葵</v>
      </c>
      <c r="F79" s="94"/>
      <c r="G79" s="35">
        <f>IF(COUNT($C79)=0,"",VLOOKUP($C79,選手学年,VLOOKUP($C79,オーダー,E$6+1)+1))</f>
        <v>6</v>
      </c>
      <c r="H79" s="93" t="str">
        <f>IF(COUNT($C79)=0,"",VLOOKUP($C79,選手名,VLOOKUP($C79,オーダー,H$6+1)+1))</f>
        <v>内田　翔真</v>
      </c>
      <c r="I79" s="94"/>
      <c r="J79" s="35">
        <f>IF(COUNT($C79)=0,"",VLOOKUP($C79,選手学年,VLOOKUP($C79,オーダー,H$6+1)+1))</f>
        <v>6</v>
      </c>
      <c r="K79" s="93" t="str">
        <f>IF(COUNT($C79)=0,"",VLOOKUP($C79,選手名,VLOOKUP($C79,オーダー,K$6+1)+1))</f>
        <v>賀籠六　里歩</v>
      </c>
      <c r="L79" s="94"/>
      <c r="M79" s="35">
        <f>IF(COUNT($C79)=0,"",VLOOKUP($C79,選手学年,VLOOKUP($C79,オーダー,K$6+1)+1))</f>
        <v>5</v>
      </c>
      <c r="N79" s="93" t="str">
        <f>IF(COUNT($C79)=0,"",VLOOKUP($C79,選手名,VLOOKUP($C79,オーダー,N$6+1)+1))</f>
        <v>渡邉　翔平</v>
      </c>
      <c r="O79" s="94"/>
      <c r="P79" s="35">
        <f>IF(COUNT($C79)=0,"",VLOOKUP($C79,選手学年,VLOOKUP($C79,オーダー,N$6+1)+1))</f>
        <v>4</v>
      </c>
      <c r="Q79" s="93" t="str">
        <f>IF(COUNT($C79)=0,"",VLOOKUP($C79,選手名,VLOOKUP($C79,オーダー,Q$6+1)+1))</f>
        <v>秦　未来</v>
      </c>
      <c r="R79" s="94"/>
      <c r="S79" s="35">
        <f>IF(COUNT($C79)=0,"",VLOOKUP($C79,選手学年,VLOOKUP($C79,オーダー,Q$6+1)+1))</f>
        <v>6</v>
      </c>
      <c r="T79" s="93" t="str">
        <f>IF(COUNT($C79)=0,"",VLOOKUP($C79,選手名,VLOOKUP($C79,オーダー,T$6+1)+1))</f>
        <v>志賀　騎璃斗</v>
      </c>
      <c r="U79" s="94"/>
      <c r="V79" s="36">
        <f>IF(COUNT($C79)=0,"",VLOOKUP($C79,選手学年,VLOOKUP($C79,オーダー,T$6+1)+1))</f>
        <v>6</v>
      </c>
      <c r="W79" s="93">
        <f>IF(COUNT($C79)=0,"",VLOOKUP($C79,選手名,VLOOKUP($C79,オーダー,W$6+1)+1))</f>
        <v>16</v>
      </c>
      <c r="X79" s="94"/>
      <c r="Y79" s="35">
        <f>IF(COUNT($C79)=0,"",VLOOKUP($C79,選手学年,VLOOKUP($C79,オーダー,W$6+1)+1))</f>
        <v>16</v>
      </c>
      <c r="Z79" s="93">
        <f>IF(COUNT($C79)=0,"",VLOOKUP($C79,選手名,VLOOKUP($C79,オーダー,Z$6+1)+1))</f>
        <v>16</v>
      </c>
      <c r="AA79" s="94"/>
      <c r="AB79" s="35">
        <f>IF(COUNT($C79)=0,"",VLOOKUP($C79,選手学年,VLOOKUP($C79,オーダー,Z$6+1)+1))</f>
        <v>16</v>
      </c>
      <c r="AC79" s="121" t="str">
        <f>TEXT(VLOOKUP(C79,出場校,6)*10000+VLOOKUP(C79,出場校,7)*100+VLOOKUP(C79,出場校,8),"00'00")</f>
        <v>00'00</v>
      </c>
      <c r="AD79" s="122"/>
    </row>
    <row r="80" spans="2:30" ht="15" hidden="1" customHeight="1">
      <c r="B80" s="112"/>
      <c r="C80" s="114"/>
      <c r="D80" s="20" t="str">
        <f>IF(COUNT(C79)=0,"",TEXT(VLOOKUP(C79,出場校,3),"(@)"))</f>
        <v>(竹田市)</v>
      </c>
      <c r="E80" s="21"/>
      <c r="F80" s="107"/>
      <c r="G80" s="107"/>
      <c r="H80" s="22" t="str">
        <f>TEXT(VLOOKUP($C79,順位変動,H$6*2),"(#)")</f>
        <v>(24)</v>
      </c>
      <c r="I80" s="107" t="str">
        <f>IF(VLOOKUP(VLOOKUP($C79,順位変動,H$6*2),区間2,4)&lt;10000,TEXT(VLOOKUP(VLOOKUP($C79,順位変動,H$6*2),区間2,4),"00'00"),TEXT(VLOOKUP(VLOOKUP($C79,順位変動,H$6*2),区間2,4),"#°00'00"))</f>
        <v>2°00'00</v>
      </c>
      <c r="J80" s="107"/>
      <c r="K80" s="22" t="str">
        <f>TEXT(VLOOKUP($C79,順位変動,K$6*2),"(#)")</f>
        <v>(24)</v>
      </c>
      <c r="L80" s="107" t="str">
        <f>IF(VLOOKUP(VLOOKUP($C79,順位変動,K$6*2),区間3,4)&lt;10000,TEXT(VLOOKUP(VLOOKUP($C79,順位変動,K$6*2),区間3,4),"00'00"),TEXT(VLOOKUP(VLOOKUP($C79,順位変動,K$6*2),区間3,4),"#°00'00"))</f>
        <v>3°00'00</v>
      </c>
      <c r="M80" s="107"/>
      <c r="N80" s="22" t="str">
        <f>TEXT(VLOOKUP($C79,順位変動,N$6*2),"(#)")</f>
        <v>(24)</v>
      </c>
      <c r="O80" s="107" t="str">
        <f>IF(VLOOKUP(VLOOKUP($C79,順位変動,N$6*2),区間4,4)&lt;10000,TEXT(VLOOKUP(VLOOKUP($C79,順位変動,N$6*2),区間4,4),"00'00"),TEXT(VLOOKUP(VLOOKUP($C79,順位変動,N$6*2),区間4,4),"#°00'00"))</f>
        <v>4°00'00</v>
      </c>
      <c r="P80" s="107"/>
      <c r="Q80" s="22" t="str">
        <f>TEXT(VLOOKUP($C79,順位変動,Q$6*2),"(#)")</f>
        <v>(24)</v>
      </c>
      <c r="R80" s="107" t="str">
        <f>IF(VLOOKUP(VLOOKUP($C79,順位変動,Q$6*2),区間5,4)&lt;10000,TEXT(VLOOKUP(VLOOKUP($C79,順位変動,Q$6*2),区間5,4),"00'00"),TEXT(VLOOKUP(VLOOKUP($C79,順位変動,Q$6*2),区間5,4),"#°00'00"))</f>
        <v>5°00'00</v>
      </c>
      <c r="S80" s="107"/>
      <c r="T80" s="22" t="e">
        <f>TEXT(VLOOKUP($C79,順位変動,T$6*2),"(#)")</f>
        <v>#REF!</v>
      </c>
      <c r="U80" s="107" t="e">
        <f>IF(VLOOKUP(VLOOKUP($C79,順位変動,T$6*2),区間6,4)&lt;10000,TEXT(VLOOKUP(VLOOKUP($C79,順位変動,T$6*2),区間6,4),"00'00"),TEXT(VLOOKUP(VLOOKUP($C79,順位変動,T$6*2),区間6,4),"#°00'00"))</f>
        <v>#REF!</v>
      </c>
      <c r="V80" s="108"/>
      <c r="W80" s="22" t="e">
        <f>TEXT(VLOOKUP($C79,順位変動,W$6*2),"(#)")</f>
        <v>#REF!</v>
      </c>
      <c r="X80" s="107" t="e">
        <f>IF(VLOOKUP(VLOOKUP($C79,順位変動,W$6*2),区間7,4)&lt;10000,TEXT(VLOOKUP(VLOOKUP($C79,順位変動,W$6*2),区間7,4),"00'00"),TEXT(VLOOKUP(VLOOKUP($C79,順位変動,W$6*2),区間7,4),"#°00'00"))</f>
        <v>#REF!</v>
      </c>
      <c r="Y80" s="107"/>
      <c r="Z80" s="22" t="e">
        <f>TEXT(VLOOKUP($C79,順位変動,Z$6*2),"(#)")</f>
        <v>#REF!</v>
      </c>
      <c r="AA80" s="107" t="e">
        <f>IF(VLOOKUP(VLOOKUP($C79,順位変動,Z$6*2),区間8,4)&lt;10000,TEXT(VLOOKUP(VLOOKUP($C79,順位変動,Z$6*2),区間8,4),"00'00"),TEXT(VLOOKUP(VLOOKUP($C79,順位変動,Z$6*2),区間8,4),"#°00'00"))</f>
        <v>#REF!</v>
      </c>
      <c r="AB80" s="107"/>
      <c r="AC80" s="121" t="str">
        <f>R80</f>
        <v>5°00'00</v>
      </c>
      <c r="AD80" s="122"/>
    </row>
    <row r="81" spans="2:30" ht="15" hidden="1" customHeight="1" thickBot="1">
      <c r="B81" s="126"/>
      <c r="C81" s="127"/>
      <c r="D81" s="37" t="str">
        <f>IF(COUNT(C79)=0,"",TEXT(VLOOKUP(B79,区間5,4),"00分00秒"))</f>
        <v>500分00秒</v>
      </c>
      <c r="E81" s="38" t="str">
        <f>TEXT(VLOOKUP($C79,順位変動,E$6*2),"(#)")</f>
        <v>(24)</v>
      </c>
      <c r="F81" s="128" t="str">
        <f>IF(VLOOKUP(VLOOKUP($C79,順位変動,E$6*2),区間1,4)&lt;10000,TEXT(VLOOKUP(VLOOKUP($C79,順位変動,E$6*2),区間1,4),"00'00"),TEXT(VLOOKUP(VLOOKUP($C79,順位変動,E$6*2),区間1,4),"#°00'00"))</f>
        <v>1°00'00</v>
      </c>
      <c r="G81" s="128"/>
      <c r="H81" s="39" t="str">
        <f>TEXT(VLOOKUP($C79,区間記録2,2),"(#)")</f>
        <v>(23)</v>
      </c>
      <c r="I81" s="128" t="str">
        <f>TEXT(VLOOKUP($C79,区間記録2,4),"00'00")</f>
        <v>60'00</v>
      </c>
      <c r="J81" s="128"/>
      <c r="K81" s="39" t="str">
        <f>TEXT(VLOOKUP($C79,区間記録3,2),"(#)")</f>
        <v>(23)</v>
      </c>
      <c r="L81" s="128" t="str">
        <f>TEXT(VLOOKUP($C79,区間記録3,4),"00'00")</f>
        <v>60'00</v>
      </c>
      <c r="M81" s="128"/>
      <c r="N81" s="39" t="str">
        <f>TEXT(VLOOKUP($C79,区間記録4,2),"(#)")</f>
        <v>(23)</v>
      </c>
      <c r="O81" s="128" t="str">
        <f>TEXT(VLOOKUP($C79,区間記録4,4),"00'00")</f>
        <v>60'00</v>
      </c>
      <c r="P81" s="128"/>
      <c r="Q81" s="39" t="str">
        <f>TEXT(VLOOKUP($C79,区間記録5,2),"(#)")</f>
        <v>(23)</v>
      </c>
      <c r="R81" s="128" t="str">
        <f>TEXT(VLOOKUP($C79,区間記録5,4),"00'00")</f>
        <v>60'00</v>
      </c>
      <c r="S81" s="128"/>
      <c r="T81" s="39" t="str">
        <f>TEXT(VLOOKUP($C79,区間記録6,2),"(#)")</f>
        <v/>
      </c>
      <c r="U81" s="128" t="str">
        <f>TEXT(VLOOKUP($C79,区間記録6,4),"00'00")</f>
        <v/>
      </c>
      <c r="V81" s="129"/>
      <c r="W81" s="39" t="str">
        <f>TEXT(VLOOKUP($C79,区間記録7,2),"(#)")</f>
        <v/>
      </c>
      <c r="X81" s="128" t="str">
        <f>TEXT(VLOOKUP($C79,区間記録7,4),"00'00")</f>
        <v/>
      </c>
      <c r="Y81" s="128"/>
      <c r="Z81" s="39" t="str">
        <f>TEXT(VLOOKUP($C79,区間記録8,2),"(#)")</f>
        <v/>
      </c>
      <c r="AA81" s="128" t="str">
        <f>TEXT(VLOOKUP($C79,区間記録8,4),"00'00")</f>
        <v/>
      </c>
      <c r="AB81" s="128"/>
      <c r="AC81" s="40" t="str">
        <f>TEXT(VLOOKUP(C79,躍進,6),"(#)")</f>
        <v/>
      </c>
      <c r="AD81" s="41" t="str">
        <f>IF(VLOOKUP(C79,躍進,4)="","",IF(VLOOKUP(C79,躍進,4)&lt;0,TEXT(INT(ABS(VLOOKUP(C79,躍進,4))/60)*100+MOD(ABS(VLOOKUP(C79,躍進,4)),60),"-00'00"),TEXT(INT(VLOOKUP(C79,躍進,4)/60)*100+MOD(VLOOKUP(C79,躍進,4),60),"+00'00")))</f>
        <v/>
      </c>
    </row>
    <row r="82" spans="2:30" ht="15" hidden="1" customHeight="1">
      <c r="B82" s="125">
        <v>25</v>
      </c>
      <c r="C82" s="114" t="str">
        <f>VLOOKUP(B82,区間5,2)</f>
        <v/>
      </c>
      <c r="D82" s="20" t="str">
        <f>IF(COUNT(C82)=0,"",VLOOKUP(C82,出場校,2))</f>
        <v/>
      </c>
      <c r="E82" s="94" t="str">
        <f>IF(COUNT($C82)=0,"",VLOOKUP($C82,選手名,VLOOKUP($C82,オーダー,E$6+1)+1))</f>
        <v/>
      </c>
      <c r="F82" s="94"/>
      <c r="G82" s="35" t="str">
        <f>IF(COUNT($C82)=0,"",VLOOKUP($C82,選手学年,VLOOKUP($C82,オーダー,E$6+1)+1))</f>
        <v/>
      </c>
      <c r="H82" s="93" t="str">
        <f>IF(COUNT($C82)=0,"",VLOOKUP($C82,選手名,VLOOKUP($C82,オーダー,H$6+1)+1))</f>
        <v/>
      </c>
      <c r="I82" s="94"/>
      <c r="J82" s="35" t="str">
        <f>IF(COUNT($C82)=0,"",VLOOKUP($C82,選手学年,VLOOKUP($C82,オーダー,H$6+1)+1))</f>
        <v/>
      </c>
      <c r="K82" s="93" t="str">
        <f>IF(COUNT($C82)=0,"",VLOOKUP($C82,選手名,VLOOKUP($C82,オーダー,K$6+1)+1))</f>
        <v/>
      </c>
      <c r="L82" s="94"/>
      <c r="M82" s="35" t="str">
        <f>IF(COUNT($C82)=0,"",VLOOKUP($C82,選手学年,VLOOKUP($C82,オーダー,K$6+1)+1))</f>
        <v/>
      </c>
      <c r="N82" s="93" t="str">
        <f>IF(COUNT($C82)=0,"",VLOOKUP($C82,選手名,VLOOKUP($C82,オーダー,N$6+1)+1))</f>
        <v/>
      </c>
      <c r="O82" s="94"/>
      <c r="P82" s="35" t="str">
        <f>IF(COUNT($C82)=0,"",VLOOKUP($C82,選手学年,VLOOKUP($C82,オーダー,N$6+1)+1))</f>
        <v/>
      </c>
      <c r="Q82" s="93" t="str">
        <f>IF(COUNT($C82)=0,"",VLOOKUP($C82,選手名,VLOOKUP($C82,オーダー,Q$6+1)+1))</f>
        <v/>
      </c>
      <c r="R82" s="94"/>
      <c r="S82" s="35" t="str">
        <f>IF(COUNT($C82)=0,"",VLOOKUP($C82,選手学年,VLOOKUP($C82,オーダー,Q$6+1)+1))</f>
        <v/>
      </c>
      <c r="T82" s="93" t="str">
        <f>IF(COUNT($C82)=0,"",VLOOKUP($C82,選手名,VLOOKUP($C82,オーダー,T$6+1)+1))</f>
        <v/>
      </c>
      <c r="U82" s="94"/>
      <c r="V82" s="36" t="str">
        <f>IF(COUNT($C82)=0,"",VLOOKUP($C82,選手学年,VLOOKUP($C82,オーダー,T$6+1)+1))</f>
        <v/>
      </c>
      <c r="W82" s="93" t="str">
        <f>IF(COUNT($C82)=0,"",VLOOKUP($C82,選手名,VLOOKUP($C82,オーダー,W$6+1)+1))</f>
        <v/>
      </c>
      <c r="X82" s="94"/>
      <c r="Y82" s="35" t="str">
        <f>IF(COUNT($C82)=0,"",VLOOKUP($C82,選手学年,VLOOKUP($C82,オーダー,W$6+1)+1))</f>
        <v/>
      </c>
      <c r="Z82" s="93" t="str">
        <f>IF(COUNT($C82)=0,"",VLOOKUP($C82,選手名,VLOOKUP($C82,オーダー,Z$6+1)+1))</f>
        <v/>
      </c>
      <c r="AA82" s="94"/>
      <c r="AB82" s="35" t="str">
        <f>IF(COUNT($C82)=0,"",VLOOKUP($C82,選手学年,VLOOKUP($C82,オーダー,Z$6+1)+1))</f>
        <v/>
      </c>
      <c r="AC82" s="121" t="e">
        <f>TEXT(VLOOKUP(C82,出場校,6)*10000+VLOOKUP(C82,出場校,7)*100+VLOOKUP(C82,出場校,8),"00'00")</f>
        <v>#N/A</v>
      </c>
      <c r="AD82" s="122"/>
    </row>
    <row r="83" spans="2:30" ht="15" hidden="1" customHeight="1">
      <c r="B83" s="112"/>
      <c r="C83" s="114"/>
      <c r="D83" s="20" t="str">
        <f>IF(COUNT(C82)=0,"",TEXT(VLOOKUP(C82,出場校,3),"(@)"))</f>
        <v/>
      </c>
      <c r="E83" s="21"/>
      <c r="F83" s="107"/>
      <c r="G83" s="107"/>
      <c r="H83" s="22" t="e">
        <f>TEXT(VLOOKUP($C82,順位変動,H$6*2),"(#)")</f>
        <v>#N/A</v>
      </c>
      <c r="I83" s="107" t="e">
        <f>IF(VLOOKUP(VLOOKUP($C82,順位変動,H$6*2),区間2,4)&lt;10000,TEXT(VLOOKUP(VLOOKUP($C82,順位変動,H$6*2),区間2,4),"00'00"),TEXT(VLOOKUP(VLOOKUP($C82,順位変動,H$6*2),区間2,4),"#°00'00"))</f>
        <v>#N/A</v>
      </c>
      <c r="J83" s="107"/>
      <c r="K83" s="22" t="e">
        <f>TEXT(VLOOKUP($C82,順位変動,K$6*2),"(#)")</f>
        <v>#N/A</v>
      </c>
      <c r="L83" s="107" t="e">
        <f>IF(VLOOKUP(VLOOKUP($C82,順位変動,K$6*2),区間3,4)&lt;10000,TEXT(VLOOKUP(VLOOKUP($C82,順位変動,K$6*2),区間3,4),"00'00"),TEXT(VLOOKUP(VLOOKUP($C82,順位変動,K$6*2),区間3,4),"#°00'00"))</f>
        <v>#N/A</v>
      </c>
      <c r="M83" s="107"/>
      <c r="N83" s="22" t="e">
        <f>TEXT(VLOOKUP($C82,順位変動,N$6*2),"(#)")</f>
        <v>#N/A</v>
      </c>
      <c r="O83" s="107" t="e">
        <f>IF(VLOOKUP(VLOOKUP($C82,順位変動,N$6*2),区間4,4)&lt;10000,TEXT(VLOOKUP(VLOOKUP($C82,順位変動,N$6*2),区間4,4),"00'00"),TEXT(VLOOKUP(VLOOKUP($C82,順位変動,N$6*2),区間4,4),"#°00'00"))</f>
        <v>#N/A</v>
      </c>
      <c r="P83" s="107"/>
      <c r="Q83" s="22" t="e">
        <f>TEXT(VLOOKUP($C82,順位変動,Q$6*2),"(#)")</f>
        <v>#N/A</v>
      </c>
      <c r="R83" s="107" t="e">
        <f>IF(VLOOKUP(VLOOKUP($C82,順位変動,Q$6*2),区間5,4)&lt;10000,TEXT(VLOOKUP(VLOOKUP($C82,順位変動,Q$6*2),区間5,4),"00'00"),TEXT(VLOOKUP(VLOOKUP($C82,順位変動,Q$6*2),区間5,4),"#°00'00"))</f>
        <v>#N/A</v>
      </c>
      <c r="S83" s="107"/>
      <c r="T83" s="22" t="e">
        <f>TEXT(VLOOKUP($C82,順位変動,T$6*2),"(#)")</f>
        <v>#N/A</v>
      </c>
      <c r="U83" s="107" t="e">
        <f>IF(VLOOKUP(VLOOKUP($C82,順位変動,T$6*2),区間6,4)&lt;10000,TEXT(VLOOKUP(VLOOKUP($C82,順位変動,T$6*2),区間6,4),"00'00"),TEXT(VLOOKUP(VLOOKUP($C82,順位変動,T$6*2),区間6,4),"#°00'00"))</f>
        <v>#N/A</v>
      </c>
      <c r="V83" s="108"/>
      <c r="W83" s="22" t="e">
        <f>TEXT(VLOOKUP($C82,順位変動,W$6*2),"(#)")</f>
        <v>#N/A</v>
      </c>
      <c r="X83" s="107" t="e">
        <f>IF(VLOOKUP(VLOOKUP($C82,順位変動,W$6*2),区間7,4)&lt;10000,TEXT(VLOOKUP(VLOOKUP($C82,順位変動,W$6*2),区間7,4),"00'00"),TEXT(VLOOKUP(VLOOKUP($C82,順位変動,W$6*2),区間7,4),"#°00'00"))</f>
        <v>#N/A</v>
      </c>
      <c r="Y83" s="107"/>
      <c r="Z83" s="22" t="e">
        <f>TEXT(VLOOKUP($C82,順位変動,Z$6*2),"(#)")</f>
        <v>#N/A</v>
      </c>
      <c r="AA83" s="107" t="e">
        <f>IF(VLOOKUP(VLOOKUP($C82,順位変動,Z$6*2),区間8,4)&lt;10000,TEXT(VLOOKUP(VLOOKUP($C82,順位変動,Z$6*2),区間8,4),"00'00"),TEXT(VLOOKUP(VLOOKUP($C82,順位変動,Z$6*2),区間8,4),"#°00'00"))</f>
        <v>#N/A</v>
      </c>
      <c r="AB83" s="107"/>
      <c r="AC83" s="121" t="e">
        <f>R83</f>
        <v>#N/A</v>
      </c>
      <c r="AD83" s="122"/>
    </row>
    <row r="84" spans="2:30" ht="15" hidden="1" customHeight="1">
      <c r="B84" s="112"/>
      <c r="C84" s="115"/>
      <c r="D84" s="23" t="str">
        <f>IF(COUNT(C82)=0,"",TEXT(VLOOKUP(B82,区間5,4),"00分00秒"))</f>
        <v/>
      </c>
      <c r="E84" s="30" t="e">
        <f>TEXT(VLOOKUP($C82,順位変動,E$6*2),"(#)")</f>
        <v>#N/A</v>
      </c>
      <c r="F84" s="123" t="e">
        <f>IF(VLOOKUP(VLOOKUP($C82,順位変動,E$6*2),区間1,4)&lt;10000,TEXT(VLOOKUP(VLOOKUP($C82,順位変動,E$6*2),区間1,4),"00'00"),TEXT(VLOOKUP(VLOOKUP($C82,順位変動,E$6*2),区間1,4),"#°00'00"))</f>
        <v>#N/A</v>
      </c>
      <c r="G84" s="123"/>
      <c r="H84" s="31" t="e">
        <f>TEXT(VLOOKUP($C82,区間記録2,2),"(#)")</f>
        <v>#N/A</v>
      </c>
      <c r="I84" s="123" t="e">
        <f>TEXT(VLOOKUP($C82,区間記録2,4),"00'00")</f>
        <v>#N/A</v>
      </c>
      <c r="J84" s="123"/>
      <c r="K84" s="31" t="e">
        <f>TEXT(VLOOKUP($C82,区間記録3,2),"(#)")</f>
        <v>#N/A</v>
      </c>
      <c r="L84" s="123" t="e">
        <f>TEXT(VLOOKUP($C82,区間記録3,4),"00'00")</f>
        <v>#N/A</v>
      </c>
      <c r="M84" s="123"/>
      <c r="N84" s="31" t="e">
        <f>TEXT(VLOOKUP($C82,区間記録4,2),"(#)")</f>
        <v>#N/A</v>
      </c>
      <c r="O84" s="123" t="e">
        <f>TEXT(VLOOKUP($C82,区間記録4,4),"00'00")</f>
        <v>#N/A</v>
      </c>
      <c r="P84" s="123"/>
      <c r="Q84" s="31" t="e">
        <f>TEXT(VLOOKUP($C82,区間記録5,2),"(#)")</f>
        <v>#N/A</v>
      </c>
      <c r="R84" s="123" t="e">
        <f>TEXT(VLOOKUP($C82,区間記録5,4),"00'00")</f>
        <v>#N/A</v>
      </c>
      <c r="S84" s="123"/>
      <c r="T84" s="31" t="e">
        <f>TEXT(VLOOKUP($C82,区間記録6,2),"(#)")</f>
        <v>#N/A</v>
      </c>
      <c r="U84" s="123" t="e">
        <f>TEXT(VLOOKUP($C82,区間記録6,4),"00'00")</f>
        <v>#N/A</v>
      </c>
      <c r="V84" s="124"/>
      <c r="W84" s="31" t="e">
        <f>TEXT(VLOOKUP($C82,区間記録7,2),"(#)")</f>
        <v>#N/A</v>
      </c>
      <c r="X84" s="123" t="e">
        <f>TEXT(VLOOKUP($C82,区間記録7,4),"00'00")</f>
        <v>#N/A</v>
      </c>
      <c r="Y84" s="123"/>
      <c r="Z84" s="31" t="e">
        <f>TEXT(VLOOKUP($C82,区間記録8,2),"(#)")</f>
        <v>#N/A</v>
      </c>
      <c r="AA84" s="123" t="e">
        <f>TEXT(VLOOKUP($C82,区間記録8,4),"00'00")</f>
        <v>#N/A</v>
      </c>
      <c r="AB84" s="123"/>
      <c r="AC84" s="24" t="e">
        <f>TEXT(VLOOKUP(C82,躍進,6),"(#)")</f>
        <v>#N/A</v>
      </c>
      <c r="AD84" s="25" t="e">
        <f>IF(VLOOKUP(C82,躍進,4)="","",IF(VLOOKUP(C82,躍進,4)&lt;0,TEXT(INT(ABS(VLOOKUP(C82,躍進,4))/60)*100+MOD(ABS(VLOOKUP(C82,躍進,4)),60),"-00'00"),TEXT(INT(VLOOKUP(C82,躍進,4)/60)*100+MOD(VLOOKUP(C82,躍進,4),60),"+00'00")))</f>
        <v>#N/A</v>
      </c>
    </row>
    <row r="85" spans="2:30" ht="15" hidden="1" customHeight="1">
      <c r="B85" s="112">
        <v>26</v>
      </c>
      <c r="C85" s="120" t="str">
        <f>VLOOKUP(B85,区間5,2)</f>
        <v/>
      </c>
      <c r="D85" s="27" t="str">
        <f>IF(COUNT(C85)=0,"",VLOOKUP(C85,出場校,2))</f>
        <v/>
      </c>
      <c r="E85" s="117" t="str">
        <f>IF(COUNT($C85)=0,"",VLOOKUP($C85,選手名,VLOOKUP($C85,オーダー,E$6+1)+1))</f>
        <v/>
      </c>
      <c r="F85" s="117"/>
      <c r="G85" s="28" t="str">
        <f>IF(COUNT($C85)=0,"",VLOOKUP($C85,選手学年,VLOOKUP($C85,オーダー,E$6+1)+1))</f>
        <v/>
      </c>
      <c r="H85" s="116" t="str">
        <f>IF(COUNT($C85)=0,"",VLOOKUP($C85,選手名,VLOOKUP($C85,オーダー,H$6+1)+1))</f>
        <v/>
      </c>
      <c r="I85" s="117"/>
      <c r="J85" s="28" t="str">
        <f>IF(COUNT($C85)=0,"",VLOOKUP($C85,選手学年,VLOOKUP($C85,オーダー,H$6+1)+1))</f>
        <v/>
      </c>
      <c r="K85" s="116" t="str">
        <f>IF(COUNT($C85)=0,"",VLOOKUP($C85,選手名,VLOOKUP($C85,オーダー,K$6+1)+1))</f>
        <v/>
      </c>
      <c r="L85" s="117"/>
      <c r="M85" s="28" t="str">
        <f>IF(COUNT($C85)=0,"",VLOOKUP($C85,選手学年,VLOOKUP($C85,オーダー,K$6+1)+1))</f>
        <v/>
      </c>
      <c r="N85" s="116" t="str">
        <f>IF(COUNT($C85)=0,"",VLOOKUP($C85,選手名,VLOOKUP($C85,オーダー,N$6+1)+1))</f>
        <v/>
      </c>
      <c r="O85" s="117"/>
      <c r="P85" s="28" t="str">
        <f>IF(COUNT($C85)=0,"",VLOOKUP($C85,選手学年,VLOOKUP($C85,オーダー,N$6+1)+1))</f>
        <v/>
      </c>
      <c r="Q85" s="116" t="str">
        <f>IF(COUNT($C85)=0,"",VLOOKUP($C85,選手名,VLOOKUP($C85,オーダー,Q$6+1)+1))</f>
        <v/>
      </c>
      <c r="R85" s="117"/>
      <c r="S85" s="28" t="str">
        <f>IF(COUNT($C85)=0,"",VLOOKUP($C85,選手学年,VLOOKUP($C85,オーダー,Q$6+1)+1))</f>
        <v/>
      </c>
      <c r="T85" s="116" t="str">
        <f>IF(COUNT($C85)=0,"",VLOOKUP($C85,選手名,VLOOKUP($C85,オーダー,T$6+1)+1))</f>
        <v/>
      </c>
      <c r="U85" s="117"/>
      <c r="V85" s="29" t="str">
        <f>IF(COUNT($C85)=0,"",VLOOKUP($C85,選手学年,VLOOKUP($C85,オーダー,T$6+1)+1))</f>
        <v/>
      </c>
      <c r="W85" s="116" t="str">
        <f>IF(COUNT($C85)=0,"",VLOOKUP($C85,選手名,VLOOKUP($C85,オーダー,W$6+1)+1))</f>
        <v/>
      </c>
      <c r="X85" s="117"/>
      <c r="Y85" s="28" t="str">
        <f>IF(COUNT($C85)=0,"",VLOOKUP($C85,選手学年,VLOOKUP($C85,オーダー,W$6+1)+1))</f>
        <v/>
      </c>
      <c r="Z85" s="116" t="str">
        <f>IF(COUNT($C85)=0,"",VLOOKUP($C85,選手名,VLOOKUP($C85,オーダー,Z$6+1)+1))</f>
        <v/>
      </c>
      <c r="AA85" s="117"/>
      <c r="AB85" s="28" t="str">
        <f>IF(COUNT($C85)=0,"",VLOOKUP($C85,選手学年,VLOOKUP($C85,オーダー,Z$6+1)+1))</f>
        <v/>
      </c>
      <c r="AC85" s="118" t="e">
        <f>TEXT(VLOOKUP(C85,出場校,6)*10000+VLOOKUP(C85,出場校,7)*100+VLOOKUP(C85,出場校,8),"00'00")</f>
        <v>#N/A</v>
      </c>
      <c r="AD85" s="119"/>
    </row>
    <row r="86" spans="2:30" ht="15" hidden="1" customHeight="1">
      <c r="B86" s="112"/>
      <c r="C86" s="114"/>
      <c r="D86" s="20" t="str">
        <f>IF(COUNT(C85)=0,"",TEXT(VLOOKUP(C85,出場校,3),"(@)"))</f>
        <v/>
      </c>
      <c r="E86" s="21"/>
      <c r="F86" s="107"/>
      <c r="G86" s="107"/>
      <c r="H86" s="22" t="e">
        <f>TEXT(VLOOKUP($C85,順位変動,H$6*2),"(#)")</f>
        <v>#N/A</v>
      </c>
      <c r="I86" s="107" t="e">
        <f>IF(VLOOKUP(VLOOKUP($C85,順位変動,H$6*2),区間2,4)&lt;10000,TEXT(VLOOKUP(VLOOKUP($C85,順位変動,H$6*2),区間2,4),"00'00"),TEXT(VLOOKUP(VLOOKUP($C85,順位変動,H$6*2),区間2,4),"#°00'00"))</f>
        <v>#N/A</v>
      </c>
      <c r="J86" s="107"/>
      <c r="K86" s="22" t="e">
        <f>TEXT(VLOOKUP($C85,順位変動,K$6*2),"(#)")</f>
        <v>#N/A</v>
      </c>
      <c r="L86" s="107" t="e">
        <f>IF(VLOOKUP(VLOOKUP($C85,順位変動,K$6*2),区間3,4)&lt;10000,TEXT(VLOOKUP(VLOOKUP($C85,順位変動,K$6*2),区間3,4),"00'00"),TEXT(VLOOKUP(VLOOKUP($C85,順位変動,K$6*2),区間3,4),"#°00'00"))</f>
        <v>#N/A</v>
      </c>
      <c r="M86" s="107"/>
      <c r="N86" s="22" t="e">
        <f>TEXT(VLOOKUP($C85,順位変動,N$6*2),"(#)")</f>
        <v>#N/A</v>
      </c>
      <c r="O86" s="107" t="e">
        <f>IF(VLOOKUP(VLOOKUP($C85,順位変動,N$6*2),区間4,4)&lt;10000,TEXT(VLOOKUP(VLOOKUP($C85,順位変動,N$6*2),区間4,4),"00'00"),TEXT(VLOOKUP(VLOOKUP($C85,順位変動,N$6*2),区間4,4),"#°00'00"))</f>
        <v>#N/A</v>
      </c>
      <c r="P86" s="107"/>
      <c r="Q86" s="22" t="e">
        <f>TEXT(VLOOKUP($C85,順位変動,Q$6*2),"(#)")</f>
        <v>#N/A</v>
      </c>
      <c r="R86" s="107" t="e">
        <f>IF(VLOOKUP(VLOOKUP($C85,順位変動,Q$6*2),区間5,4)&lt;10000,TEXT(VLOOKUP(VLOOKUP($C85,順位変動,Q$6*2),区間5,4),"00'00"),TEXT(VLOOKUP(VLOOKUP($C85,順位変動,Q$6*2),区間5,4),"#°00'00"))</f>
        <v>#N/A</v>
      </c>
      <c r="S86" s="107"/>
      <c r="T86" s="22" t="e">
        <f>TEXT(VLOOKUP($C85,順位変動,T$6*2),"(#)")</f>
        <v>#N/A</v>
      </c>
      <c r="U86" s="107" t="e">
        <f>IF(VLOOKUP(VLOOKUP($C85,順位変動,T$6*2),区間6,4)&lt;10000,TEXT(VLOOKUP(VLOOKUP($C85,順位変動,T$6*2),区間6,4),"00'00"),TEXT(VLOOKUP(VLOOKUP($C85,順位変動,T$6*2),区間6,4),"#°00'00"))</f>
        <v>#N/A</v>
      </c>
      <c r="V86" s="108"/>
      <c r="W86" s="22" t="e">
        <f>TEXT(VLOOKUP($C85,順位変動,W$6*2),"(#)")</f>
        <v>#N/A</v>
      </c>
      <c r="X86" s="107" t="e">
        <f>IF(VLOOKUP(VLOOKUP($C85,順位変動,W$6*2),区間7,4)&lt;10000,TEXT(VLOOKUP(VLOOKUP($C85,順位変動,W$6*2),区間7,4),"00'00"),TEXT(VLOOKUP(VLOOKUP($C85,順位変動,W$6*2),区間7,4),"#°00'00"))</f>
        <v>#N/A</v>
      </c>
      <c r="Y86" s="107"/>
      <c r="Z86" s="22" t="e">
        <f>TEXT(VLOOKUP($C85,順位変動,Z$6*2),"(#)")</f>
        <v>#N/A</v>
      </c>
      <c r="AA86" s="107" t="e">
        <f>IF(VLOOKUP(VLOOKUP($C85,順位変動,Z$6*2),区間8,4)&lt;10000,TEXT(VLOOKUP(VLOOKUP($C85,順位変動,Z$6*2),区間8,4),"00'00"),TEXT(VLOOKUP(VLOOKUP($C85,順位変動,Z$6*2),区間8,4),"#°00'00"))</f>
        <v>#N/A</v>
      </c>
      <c r="AB86" s="107"/>
      <c r="AC86" s="121" t="e">
        <f>R86</f>
        <v>#N/A</v>
      </c>
      <c r="AD86" s="122"/>
    </row>
    <row r="87" spans="2:30" ht="15" hidden="1" customHeight="1">
      <c r="B87" s="112"/>
      <c r="C87" s="115"/>
      <c r="D87" s="23" t="str">
        <f>IF(COUNT(C85)=0,"",TEXT(VLOOKUP(B85,区間5,4),"00分00秒"))</f>
        <v/>
      </c>
      <c r="E87" s="30" t="e">
        <f>TEXT(VLOOKUP($C85,順位変動,E$6*2),"(#)")</f>
        <v>#N/A</v>
      </c>
      <c r="F87" s="123" t="e">
        <f>IF(VLOOKUP(VLOOKUP($C85,順位変動,E$6*2),区間1,4)&lt;10000,TEXT(VLOOKUP(VLOOKUP($C85,順位変動,E$6*2),区間1,4),"00'00"),TEXT(VLOOKUP(VLOOKUP($C85,順位変動,E$6*2),区間1,4),"#°00'00"))</f>
        <v>#N/A</v>
      </c>
      <c r="G87" s="123"/>
      <c r="H87" s="31" t="e">
        <f>TEXT(VLOOKUP($C85,区間記録2,2),"(#)")</f>
        <v>#N/A</v>
      </c>
      <c r="I87" s="123" t="e">
        <f>TEXT(VLOOKUP($C85,区間記録2,4),"00'00")</f>
        <v>#N/A</v>
      </c>
      <c r="J87" s="123"/>
      <c r="K87" s="31" t="e">
        <f>TEXT(VLOOKUP($C85,区間記録3,2),"(#)")</f>
        <v>#N/A</v>
      </c>
      <c r="L87" s="123" t="e">
        <f>TEXT(VLOOKUP($C85,区間記録3,4),"00'00")</f>
        <v>#N/A</v>
      </c>
      <c r="M87" s="123"/>
      <c r="N87" s="31" t="e">
        <f>TEXT(VLOOKUP($C85,区間記録4,2),"(#)")</f>
        <v>#N/A</v>
      </c>
      <c r="O87" s="123" t="e">
        <f>TEXT(VLOOKUP($C85,区間記録4,4),"00'00")</f>
        <v>#N/A</v>
      </c>
      <c r="P87" s="123"/>
      <c r="Q87" s="31" t="e">
        <f>TEXT(VLOOKUP($C85,区間記録5,2),"(#)")</f>
        <v>#N/A</v>
      </c>
      <c r="R87" s="123" t="e">
        <f>TEXT(VLOOKUP($C85,区間記録5,4),"00'00")</f>
        <v>#N/A</v>
      </c>
      <c r="S87" s="123"/>
      <c r="T87" s="31" t="e">
        <f>TEXT(VLOOKUP($C85,区間記録6,2),"(#)")</f>
        <v>#N/A</v>
      </c>
      <c r="U87" s="123" t="e">
        <f>TEXT(VLOOKUP($C85,区間記録6,4),"00'00")</f>
        <v>#N/A</v>
      </c>
      <c r="V87" s="124"/>
      <c r="W87" s="31" t="e">
        <f>TEXT(VLOOKUP($C85,区間記録7,2),"(#)")</f>
        <v>#N/A</v>
      </c>
      <c r="X87" s="123" t="e">
        <f>TEXT(VLOOKUP($C85,区間記録7,4),"00'00")</f>
        <v>#N/A</v>
      </c>
      <c r="Y87" s="123"/>
      <c r="Z87" s="31" t="e">
        <f>TEXT(VLOOKUP($C85,区間記録8,2),"(#)")</f>
        <v>#N/A</v>
      </c>
      <c r="AA87" s="123" t="e">
        <f>TEXT(VLOOKUP($C85,区間記録8,4),"00'00")</f>
        <v>#N/A</v>
      </c>
      <c r="AB87" s="123"/>
      <c r="AC87" s="32" t="e">
        <f>TEXT(VLOOKUP(C85,躍進,6),"(#)")</f>
        <v>#N/A</v>
      </c>
      <c r="AD87" s="33" t="e">
        <f>IF(VLOOKUP(C85,躍進,4)="","",IF(VLOOKUP(C85,躍進,4)&lt;0,TEXT(INT(ABS(VLOOKUP(C85,躍進,4))/60)*100+MOD(ABS(VLOOKUP(C85,躍進,4)),60),"-00'00"),TEXT(INT(VLOOKUP(C85,躍進,4)/60)*100+MOD(VLOOKUP(C85,躍進,4),60),"+00'00")))</f>
        <v>#N/A</v>
      </c>
    </row>
    <row r="88" spans="2:30" ht="15" hidden="1" customHeight="1">
      <c r="B88" s="112">
        <v>27</v>
      </c>
      <c r="C88" s="120" t="str">
        <f>VLOOKUP(B88,区間5,2)</f>
        <v/>
      </c>
      <c r="D88" s="27" t="str">
        <f>IF(COUNT(C88)=0,"",VLOOKUP(C88,出場校,2))</f>
        <v/>
      </c>
      <c r="E88" s="117" t="str">
        <f>IF(COUNT($C88)=0,"",VLOOKUP($C88,選手名,VLOOKUP($C88,オーダー,E$6+1)+1))</f>
        <v/>
      </c>
      <c r="F88" s="117"/>
      <c r="G88" s="28" t="str">
        <f>IF(COUNT($C88)=0,"",VLOOKUP($C88,選手学年,VLOOKUP($C88,オーダー,E$6+1)+1))</f>
        <v/>
      </c>
      <c r="H88" s="116" t="str">
        <f>IF(COUNT($C88)=0,"",VLOOKUP($C88,選手名,VLOOKUP($C88,オーダー,H$6+1)+1))</f>
        <v/>
      </c>
      <c r="I88" s="117"/>
      <c r="J88" s="28" t="str">
        <f>IF(COUNT($C88)=0,"",VLOOKUP($C88,選手学年,VLOOKUP($C88,オーダー,H$6+1)+1))</f>
        <v/>
      </c>
      <c r="K88" s="116" t="str">
        <f>IF(COUNT($C88)=0,"",VLOOKUP($C88,選手名,VLOOKUP($C88,オーダー,K$6+1)+1))</f>
        <v/>
      </c>
      <c r="L88" s="117"/>
      <c r="M88" s="28" t="str">
        <f>IF(COUNT($C88)=0,"",VLOOKUP($C88,選手学年,VLOOKUP($C88,オーダー,K$6+1)+1))</f>
        <v/>
      </c>
      <c r="N88" s="116" t="str">
        <f>IF(COUNT($C88)=0,"",VLOOKUP($C88,選手名,VLOOKUP($C88,オーダー,N$6+1)+1))</f>
        <v/>
      </c>
      <c r="O88" s="117"/>
      <c r="P88" s="28" t="str">
        <f>IF(COUNT($C88)=0,"",VLOOKUP($C88,選手学年,VLOOKUP($C88,オーダー,N$6+1)+1))</f>
        <v/>
      </c>
      <c r="Q88" s="116" t="str">
        <f>IF(COUNT($C88)=0,"",VLOOKUP($C88,選手名,VLOOKUP($C88,オーダー,Q$6+1)+1))</f>
        <v/>
      </c>
      <c r="R88" s="117"/>
      <c r="S88" s="28" t="str">
        <f>IF(COUNT($C88)=0,"",VLOOKUP($C88,選手学年,VLOOKUP($C88,オーダー,Q$6+1)+1))</f>
        <v/>
      </c>
      <c r="T88" s="116" t="str">
        <f>IF(COUNT($C88)=0,"",VLOOKUP($C88,選手名,VLOOKUP($C88,オーダー,T$6+1)+1))</f>
        <v/>
      </c>
      <c r="U88" s="117"/>
      <c r="V88" s="29" t="str">
        <f>IF(COUNT($C88)=0,"",VLOOKUP($C88,選手学年,VLOOKUP($C88,オーダー,T$6+1)+1))</f>
        <v/>
      </c>
      <c r="W88" s="116" t="str">
        <f>IF(COUNT($C88)=0,"",VLOOKUP($C88,選手名,VLOOKUP($C88,オーダー,W$6+1)+1))</f>
        <v/>
      </c>
      <c r="X88" s="117"/>
      <c r="Y88" s="28" t="str">
        <f>IF(COUNT($C88)=0,"",VLOOKUP($C88,選手学年,VLOOKUP($C88,オーダー,W$6+1)+1))</f>
        <v/>
      </c>
      <c r="Z88" s="116" t="str">
        <f>IF(COUNT($C88)=0,"",VLOOKUP($C88,選手名,VLOOKUP($C88,オーダー,Z$6+1)+1))</f>
        <v/>
      </c>
      <c r="AA88" s="117"/>
      <c r="AB88" s="28" t="str">
        <f>IF(COUNT($C88)=0,"",VLOOKUP($C88,選手学年,VLOOKUP($C88,オーダー,Z$6+1)+1))</f>
        <v/>
      </c>
      <c r="AC88" s="118" t="e">
        <f>TEXT(VLOOKUP(C88,出場校,6)*10000+VLOOKUP(C88,出場校,7)*100+VLOOKUP(C88,出場校,8),"00'00")</f>
        <v>#N/A</v>
      </c>
      <c r="AD88" s="119"/>
    </row>
    <row r="89" spans="2:30" ht="15" hidden="1" customHeight="1">
      <c r="B89" s="112"/>
      <c r="C89" s="114"/>
      <c r="D89" s="20" t="str">
        <f>IF(COUNT(C88)=0,"",TEXT(VLOOKUP(C88,出場校,3),"(@)"))</f>
        <v/>
      </c>
      <c r="E89" s="21"/>
      <c r="F89" s="107"/>
      <c r="G89" s="107"/>
      <c r="H89" s="22" t="e">
        <f>TEXT(VLOOKUP($C88,順位変動,H$6*2),"(#)")</f>
        <v>#N/A</v>
      </c>
      <c r="I89" s="107" t="e">
        <f>IF(VLOOKUP(VLOOKUP($C88,順位変動,H$6*2),区間2,4)&lt;10000,TEXT(VLOOKUP(VLOOKUP($C88,順位変動,H$6*2),区間2,4),"00'00"),TEXT(VLOOKUP(VLOOKUP($C88,順位変動,H$6*2),区間2,4),"#°00'00"))</f>
        <v>#N/A</v>
      </c>
      <c r="J89" s="107"/>
      <c r="K89" s="22" t="e">
        <f>TEXT(VLOOKUP($C88,順位変動,K$6*2),"(#)")</f>
        <v>#N/A</v>
      </c>
      <c r="L89" s="107" t="e">
        <f>IF(VLOOKUP(VLOOKUP($C88,順位変動,K$6*2),区間3,4)&lt;10000,TEXT(VLOOKUP(VLOOKUP($C88,順位変動,K$6*2),区間3,4),"00'00"),TEXT(VLOOKUP(VLOOKUP($C88,順位変動,K$6*2),区間3,4),"#°00'00"))</f>
        <v>#N/A</v>
      </c>
      <c r="M89" s="107"/>
      <c r="N89" s="22" t="e">
        <f>TEXT(VLOOKUP($C88,順位変動,N$6*2),"(#)")</f>
        <v>#N/A</v>
      </c>
      <c r="O89" s="107" t="e">
        <f>IF(VLOOKUP(VLOOKUP($C88,順位変動,N$6*2),区間4,4)&lt;10000,TEXT(VLOOKUP(VLOOKUP($C88,順位変動,N$6*2),区間4,4),"00'00"),TEXT(VLOOKUP(VLOOKUP($C88,順位変動,N$6*2),区間4,4),"#°00'00"))</f>
        <v>#N/A</v>
      </c>
      <c r="P89" s="107"/>
      <c r="Q89" s="22" t="e">
        <f>TEXT(VLOOKUP($C88,順位変動,Q$6*2),"(#)")</f>
        <v>#N/A</v>
      </c>
      <c r="R89" s="107" t="e">
        <f>IF(VLOOKUP(VLOOKUP($C88,順位変動,Q$6*2),区間5,4)&lt;10000,TEXT(VLOOKUP(VLOOKUP($C88,順位変動,Q$6*2),区間5,4),"00'00"),TEXT(VLOOKUP(VLOOKUP($C88,順位変動,Q$6*2),区間5,4),"#°00'00"))</f>
        <v>#N/A</v>
      </c>
      <c r="S89" s="107"/>
      <c r="T89" s="22" t="e">
        <f>TEXT(VLOOKUP($C88,順位変動,T$6*2),"(#)")</f>
        <v>#N/A</v>
      </c>
      <c r="U89" s="107" t="e">
        <f>IF(VLOOKUP(VLOOKUP($C88,順位変動,T$6*2),区間6,4)&lt;10000,TEXT(VLOOKUP(VLOOKUP($C88,順位変動,T$6*2),区間6,4),"00'00"),TEXT(VLOOKUP(VLOOKUP($C88,順位変動,T$6*2),区間6,4),"#°00'00"))</f>
        <v>#N/A</v>
      </c>
      <c r="V89" s="108"/>
      <c r="W89" s="22" t="e">
        <f>TEXT(VLOOKUP($C88,順位変動,W$6*2),"(#)")</f>
        <v>#N/A</v>
      </c>
      <c r="X89" s="107" t="e">
        <f>IF(VLOOKUP(VLOOKUP($C88,順位変動,W$6*2),区間7,4)&lt;10000,TEXT(VLOOKUP(VLOOKUP($C88,順位変動,W$6*2),区間7,4),"00'00"),TEXT(VLOOKUP(VLOOKUP($C88,順位変動,W$6*2),区間7,4),"#°00'00"))</f>
        <v>#N/A</v>
      </c>
      <c r="Y89" s="107"/>
      <c r="Z89" s="22" t="e">
        <f>TEXT(VLOOKUP($C88,順位変動,Z$6*2),"(#)")</f>
        <v>#N/A</v>
      </c>
      <c r="AA89" s="107" t="e">
        <f>IF(VLOOKUP(VLOOKUP($C88,順位変動,Z$6*2),区間8,4)&lt;10000,TEXT(VLOOKUP(VLOOKUP($C88,順位変動,Z$6*2),区間8,4),"00'00"),TEXT(VLOOKUP(VLOOKUP($C88,順位変動,Z$6*2),区間8,4),"#°00'00"))</f>
        <v>#N/A</v>
      </c>
      <c r="AB89" s="107"/>
      <c r="AC89" s="121" t="e">
        <f>R89</f>
        <v>#N/A</v>
      </c>
      <c r="AD89" s="122"/>
    </row>
    <row r="90" spans="2:30" ht="15" hidden="1" customHeight="1">
      <c r="B90" s="112"/>
      <c r="C90" s="115"/>
      <c r="D90" s="23" t="str">
        <f>IF(COUNT(C88)=0,"",TEXT(VLOOKUP(B88,区間5,4),"00分00秒"))</f>
        <v/>
      </c>
      <c r="E90" s="30" t="e">
        <f>TEXT(VLOOKUP($C88,順位変動,E$6*2),"(#)")</f>
        <v>#N/A</v>
      </c>
      <c r="F90" s="123" t="e">
        <f>IF(VLOOKUP(VLOOKUP($C88,順位変動,E$6*2),区間1,4)&lt;10000,TEXT(VLOOKUP(VLOOKUP($C88,順位変動,E$6*2),区間1,4),"00'00"),TEXT(VLOOKUP(VLOOKUP($C88,順位変動,E$6*2),区間1,4),"#°00'00"))</f>
        <v>#N/A</v>
      </c>
      <c r="G90" s="123"/>
      <c r="H90" s="31" t="e">
        <f>TEXT(VLOOKUP($C88,区間記録2,2),"(#)")</f>
        <v>#N/A</v>
      </c>
      <c r="I90" s="123" t="e">
        <f>TEXT(VLOOKUP($C88,区間記録2,4),"00'00")</f>
        <v>#N/A</v>
      </c>
      <c r="J90" s="123"/>
      <c r="K90" s="31" t="e">
        <f>TEXT(VLOOKUP($C88,区間記録3,2),"(#)")</f>
        <v>#N/A</v>
      </c>
      <c r="L90" s="123" t="e">
        <f>TEXT(VLOOKUP($C88,区間記録3,4),"00'00")</f>
        <v>#N/A</v>
      </c>
      <c r="M90" s="123"/>
      <c r="N90" s="31" t="e">
        <f>TEXT(VLOOKUP($C88,区間記録4,2),"(#)")</f>
        <v>#N/A</v>
      </c>
      <c r="O90" s="123" t="e">
        <f>TEXT(VLOOKUP($C88,区間記録4,4),"00'00")</f>
        <v>#N/A</v>
      </c>
      <c r="P90" s="123"/>
      <c r="Q90" s="31" t="e">
        <f>TEXT(VLOOKUP($C88,区間記録5,2),"(#)")</f>
        <v>#N/A</v>
      </c>
      <c r="R90" s="123" t="e">
        <f>TEXT(VLOOKUP($C88,区間記録5,4),"00'00")</f>
        <v>#N/A</v>
      </c>
      <c r="S90" s="123"/>
      <c r="T90" s="31" t="e">
        <f>TEXT(VLOOKUP($C88,区間記録6,2),"(#)")</f>
        <v>#N/A</v>
      </c>
      <c r="U90" s="123" t="e">
        <f>TEXT(VLOOKUP($C88,区間記録6,4),"00'00")</f>
        <v>#N/A</v>
      </c>
      <c r="V90" s="124"/>
      <c r="W90" s="31" t="e">
        <f>TEXT(VLOOKUP($C88,区間記録7,2),"(#)")</f>
        <v>#N/A</v>
      </c>
      <c r="X90" s="123" t="e">
        <f>TEXT(VLOOKUP($C88,区間記録7,4),"00'00")</f>
        <v>#N/A</v>
      </c>
      <c r="Y90" s="123"/>
      <c r="Z90" s="31" t="e">
        <f>TEXT(VLOOKUP($C88,区間記録8,2),"(#)")</f>
        <v>#N/A</v>
      </c>
      <c r="AA90" s="123" t="e">
        <f>TEXT(VLOOKUP($C88,区間記録8,4),"00'00")</f>
        <v>#N/A</v>
      </c>
      <c r="AB90" s="123"/>
      <c r="AC90" s="32" t="e">
        <f>TEXT(VLOOKUP(C88,躍進,6),"(#)")</f>
        <v>#N/A</v>
      </c>
      <c r="AD90" s="33" t="e">
        <f>IF(VLOOKUP(C88,躍進,4)="","",IF(VLOOKUP(C88,躍進,4)&lt;0,TEXT(INT(ABS(VLOOKUP(C88,躍進,4))/60)*100+MOD(ABS(VLOOKUP(C88,躍進,4)),60),"-00'00"),TEXT(INT(VLOOKUP(C88,躍進,4)/60)*100+MOD(VLOOKUP(C88,躍進,4),60),"+00'00")))</f>
        <v>#N/A</v>
      </c>
    </row>
    <row r="91" spans="2:30" ht="15" hidden="1" customHeight="1">
      <c r="B91" s="125">
        <v>28</v>
      </c>
      <c r="C91" s="114" t="str">
        <f>VLOOKUP(B91,区間5,2)</f>
        <v/>
      </c>
      <c r="D91" s="20" t="str">
        <f>IF(COUNT(C91)=0,"",VLOOKUP(C91,出場校,2))</f>
        <v/>
      </c>
      <c r="E91" s="94" t="str">
        <f>IF(COUNT($C91)=0,"",VLOOKUP($C91,選手名,VLOOKUP($C91,オーダー,E$6+1)+1))</f>
        <v/>
      </c>
      <c r="F91" s="94"/>
      <c r="G91" s="35" t="str">
        <f>IF(COUNT($C91)=0,"",VLOOKUP($C91,選手学年,VLOOKUP($C91,オーダー,E$6+1)+1))</f>
        <v/>
      </c>
      <c r="H91" s="93" t="str">
        <f>IF(COUNT($C91)=0,"",VLOOKUP($C91,選手名,VLOOKUP($C91,オーダー,H$6+1)+1))</f>
        <v/>
      </c>
      <c r="I91" s="94"/>
      <c r="J91" s="35" t="str">
        <f>IF(COUNT($C91)=0,"",VLOOKUP($C91,選手学年,VLOOKUP($C91,オーダー,H$6+1)+1))</f>
        <v/>
      </c>
      <c r="K91" s="93" t="str">
        <f>IF(COUNT($C91)=0,"",VLOOKUP($C91,選手名,VLOOKUP($C91,オーダー,K$6+1)+1))</f>
        <v/>
      </c>
      <c r="L91" s="94"/>
      <c r="M91" s="35" t="str">
        <f>IF(COUNT($C91)=0,"",VLOOKUP($C91,選手学年,VLOOKUP($C91,オーダー,K$6+1)+1))</f>
        <v/>
      </c>
      <c r="N91" s="93" t="str">
        <f>IF(COUNT($C91)=0,"",VLOOKUP($C91,選手名,VLOOKUP($C91,オーダー,N$6+1)+1))</f>
        <v/>
      </c>
      <c r="O91" s="94"/>
      <c r="P91" s="35" t="str">
        <f>IF(COUNT($C91)=0,"",VLOOKUP($C91,選手学年,VLOOKUP($C91,オーダー,N$6+1)+1))</f>
        <v/>
      </c>
      <c r="Q91" s="93" t="str">
        <f>IF(COUNT($C91)=0,"",VLOOKUP($C91,選手名,VLOOKUP($C91,オーダー,Q$6+1)+1))</f>
        <v/>
      </c>
      <c r="R91" s="94"/>
      <c r="S91" s="35" t="str">
        <f>IF(COUNT($C91)=0,"",VLOOKUP($C91,選手学年,VLOOKUP($C91,オーダー,Q$6+1)+1))</f>
        <v/>
      </c>
      <c r="T91" s="93" t="str">
        <f>IF(COUNT($C91)=0,"",VLOOKUP($C91,選手名,VLOOKUP($C91,オーダー,T$6+1)+1))</f>
        <v/>
      </c>
      <c r="U91" s="94"/>
      <c r="V91" s="36" t="str">
        <f>IF(COUNT($C91)=0,"",VLOOKUP($C91,選手学年,VLOOKUP($C91,オーダー,T$6+1)+1))</f>
        <v/>
      </c>
      <c r="W91" s="93" t="str">
        <f>IF(COUNT($C91)=0,"",VLOOKUP($C91,選手名,VLOOKUP($C91,オーダー,W$6+1)+1))</f>
        <v/>
      </c>
      <c r="X91" s="94"/>
      <c r="Y91" s="35" t="str">
        <f>IF(COUNT($C91)=0,"",VLOOKUP($C91,選手学年,VLOOKUP($C91,オーダー,W$6+1)+1))</f>
        <v/>
      </c>
      <c r="Z91" s="93" t="str">
        <f>IF(COUNT($C91)=0,"",VLOOKUP($C91,選手名,VLOOKUP($C91,オーダー,Z$6+1)+1))</f>
        <v/>
      </c>
      <c r="AA91" s="94"/>
      <c r="AB91" s="35" t="str">
        <f>IF(COUNT($C91)=0,"",VLOOKUP($C91,選手学年,VLOOKUP($C91,オーダー,Z$6+1)+1))</f>
        <v/>
      </c>
      <c r="AC91" s="121" t="e">
        <f>TEXT(VLOOKUP(C91,出場校,6)*10000+VLOOKUP(C91,出場校,7)*100+VLOOKUP(C91,出場校,8),"00'00")</f>
        <v>#N/A</v>
      </c>
      <c r="AD91" s="122"/>
    </row>
    <row r="92" spans="2:30" ht="15" hidden="1" customHeight="1">
      <c r="B92" s="112"/>
      <c r="C92" s="114"/>
      <c r="D92" s="20" t="str">
        <f>IF(COUNT(C91)=0,"",TEXT(VLOOKUP(C91,出場校,3),"(@)"))</f>
        <v/>
      </c>
      <c r="E92" s="21"/>
      <c r="F92" s="107"/>
      <c r="G92" s="107"/>
      <c r="H92" s="22" t="e">
        <f>TEXT(VLOOKUP($C91,順位変動,H$6*2),"(#)")</f>
        <v>#N/A</v>
      </c>
      <c r="I92" s="107" t="e">
        <f>IF(VLOOKUP(VLOOKUP($C91,順位変動,H$6*2),区間2,4)&lt;10000,TEXT(VLOOKUP(VLOOKUP($C91,順位変動,H$6*2),区間2,4),"00'00"),TEXT(VLOOKUP(VLOOKUP($C91,順位変動,H$6*2),区間2,4),"#°00'00"))</f>
        <v>#N/A</v>
      </c>
      <c r="J92" s="107"/>
      <c r="K92" s="22" t="e">
        <f>TEXT(VLOOKUP($C91,順位変動,K$6*2),"(#)")</f>
        <v>#N/A</v>
      </c>
      <c r="L92" s="107" t="e">
        <f>IF(VLOOKUP(VLOOKUP($C91,順位変動,K$6*2),区間3,4)&lt;10000,TEXT(VLOOKUP(VLOOKUP($C91,順位変動,K$6*2),区間3,4),"00'00"),TEXT(VLOOKUP(VLOOKUP($C91,順位変動,K$6*2),区間3,4),"#°00'00"))</f>
        <v>#N/A</v>
      </c>
      <c r="M92" s="107"/>
      <c r="N92" s="22" t="e">
        <f>TEXT(VLOOKUP($C91,順位変動,N$6*2),"(#)")</f>
        <v>#N/A</v>
      </c>
      <c r="O92" s="107" t="e">
        <f>IF(VLOOKUP(VLOOKUP($C91,順位変動,N$6*2),区間4,4)&lt;10000,TEXT(VLOOKUP(VLOOKUP($C91,順位変動,N$6*2),区間4,4),"00'00"),TEXT(VLOOKUP(VLOOKUP($C91,順位変動,N$6*2),区間4,4),"#°00'00"))</f>
        <v>#N/A</v>
      </c>
      <c r="P92" s="107"/>
      <c r="Q92" s="22" t="e">
        <f>TEXT(VLOOKUP($C91,順位変動,Q$6*2),"(#)")</f>
        <v>#N/A</v>
      </c>
      <c r="R92" s="107" t="e">
        <f>IF(VLOOKUP(VLOOKUP($C91,順位変動,Q$6*2),区間5,4)&lt;10000,TEXT(VLOOKUP(VLOOKUP($C91,順位変動,Q$6*2),区間5,4),"00'00"),TEXT(VLOOKUP(VLOOKUP($C91,順位変動,Q$6*2),区間5,4),"#°00'00"))</f>
        <v>#N/A</v>
      </c>
      <c r="S92" s="107"/>
      <c r="T92" s="22" t="e">
        <f>TEXT(VLOOKUP($C91,順位変動,T$6*2),"(#)")</f>
        <v>#N/A</v>
      </c>
      <c r="U92" s="107" t="e">
        <f>IF(VLOOKUP(VLOOKUP($C91,順位変動,T$6*2),区間6,4)&lt;10000,TEXT(VLOOKUP(VLOOKUP($C91,順位変動,T$6*2),区間6,4),"00'00"),TEXT(VLOOKUP(VLOOKUP($C91,順位変動,T$6*2),区間6,4),"#°00'00"))</f>
        <v>#N/A</v>
      </c>
      <c r="V92" s="108"/>
      <c r="W92" s="22" t="e">
        <f>TEXT(VLOOKUP($C91,順位変動,W$6*2),"(#)")</f>
        <v>#N/A</v>
      </c>
      <c r="X92" s="107" t="e">
        <f>IF(VLOOKUP(VLOOKUP($C91,順位変動,W$6*2),区間7,4)&lt;10000,TEXT(VLOOKUP(VLOOKUP($C91,順位変動,W$6*2),区間7,4),"00'00"),TEXT(VLOOKUP(VLOOKUP($C91,順位変動,W$6*2),区間7,4),"#°00'00"))</f>
        <v>#N/A</v>
      </c>
      <c r="Y92" s="107"/>
      <c r="Z92" s="22" t="e">
        <f>TEXT(VLOOKUP($C91,順位変動,Z$6*2),"(#)")</f>
        <v>#N/A</v>
      </c>
      <c r="AA92" s="107" t="e">
        <f>IF(VLOOKUP(VLOOKUP($C91,順位変動,Z$6*2),区間8,4)&lt;10000,TEXT(VLOOKUP(VLOOKUP($C91,順位変動,Z$6*2),区間8,4),"00'00"),TEXT(VLOOKUP(VLOOKUP($C91,順位変動,Z$6*2),区間8,4),"#°00'00"))</f>
        <v>#N/A</v>
      </c>
      <c r="AB92" s="107"/>
      <c r="AC92" s="121" t="e">
        <f>R92</f>
        <v>#N/A</v>
      </c>
      <c r="AD92" s="122"/>
    </row>
    <row r="93" spans="2:30" ht="15" hidden="1" customHeight="1">
      <c r="B93" s="112"/>
      <c r="C93" s="115"/>
      <c r="D93" s="23" t="str">
        <f>IF(COUNT(C91)=0,"",TEXT(VLOOKUP(B91,区間5,4),"00分00秒"))</f>
        <v/>
      </c>
      <c r="E93" s="30" t="e">
        <f>TEXT(VLOOKUP($C91,順位変動,E$6*2),"(#)")</f>
        <v>#N/A</v>
      </c>
      <c r="F93" s="123" t="e">
        <f>IF(VLOOKUP(VLOOKUP($C91,順位変動,E$6*2),区間1,4)&lt;10000,TEXT(VLOOKUP(VLOOKUP($C91,順位変動,E$6*2),区間1,4),"00'00"),TEXT(VLOOKUP(VLOOKUP($C91,順位変動,E$6*2),区間1,4),"#°00'00"))</f>
        <v>#N/A</v>
      </c>
      <c r="G93" s="123"/>
      <c r="H93" s="31" t="e">
        <f>TEXT(VLOOKUP($C91,区間記録2,2),"(#)")</f>
        <v>#N/A</v>
      </c>
      <c r="I93" s="123" t="e">
        <f>TEXT(VLOOKUP($C91,区間記録2,4),"00'00")</f>
        <v>#N/A</v>
      </c>
      <c r="J93" s="123"/>
      <c r="K93" s="31" t="e">
        <f>TEXT(VLOOKUP($C91,区間記録3,2),"(#)")</f>
        <v>#N/A</v>
      </c>
      <c r="L93" s="123" t="e">
        <f>TEXT(VLOOKUP($C91,区間記録3,4),"00'00")</f>
        <v>#N/A</v>
      </c>
      <c r="M93" s="123"/>
      <c r="N93" s="31" t="e">
        <f>TEXT(VLOOKUP($C91,区間記録4,2),"(#)")</f>
        <v>#N/A</v>
      </c>
      <c r="O93" s="123" t="e">
        <f>TEXT(VLOOKUP($C91,区間記録4,4),"00'00")</f>
        <v>#N/A</v>
      </c>
      <c r="P93" s="123"/>
      <c r="Q93" s="31" t="e">
        <f>TEXT(VLOOKUP($C91,区間記録5,2),"(#)")</f>
        <v>#N/A</v>
      </c>
      <c r="R93" s="123" t="e">
        <f>TEXT(VLOOKUP($C91,区間記録5,4),"00'00")</f>
        <v>#N/A</v>
      </c>
      <c r="S93" s="123"/>
      <c r="T93" s="31" t="e">
        <f>TEXT(VLOOKUP($C91,区間記録6,2),"(#)")</f>
        <v>#N/A</v>
      </c>
      <c r="U93" s="123" t="e">
        <f>TEXT(VLOOKUP($C91,区間記録6,4),"00'00")</f>
        <v>#N/A</v>
      </c>
      <c r="V93" s="124"/>
      <c r="W93" s="31" t="e">
        <f>TEXT(VLOOKUP($C91,区間記録7,2),"(#)")</f>
        <v>#N/A</v>
      </c>
      <c r="X93" s="123" t="e">
        <f>TEXT(VLOOKUP($C91,区間記録7,4),"00'00")</f>
        <v>#N/A</v>
      </c>
      <c r="Y93" s="123"/>
      <c r="Z93" s="31" t="e">
        <f>TEXT(VLOOKUP($C91,区間記録8,2),"(#)")</f>
        <v>#N/A</v>
      </c>
      <c r="AA93" s="123" t="e">
        <f>TEXT(VLOOKUP($C91,区間記録8,4),"00'00")</f>
        <v>#N/A</v>
      </c>
      <c r="AB93" s="123"/>
      <c r="AC93" s="24" t="e">
        <f>TEXT(VLOOKUP(C91,躍進,6),"(#)")</f>
        <v>#N/A</v>
      </c>
      <c r="AD93" s="25" t="e">
        <f>IF(VLOOKUP(C91,躍進,4)="","",IF(VLOOKUP(C91,躍進,4)&lt;0,TEXT(INT(ABS(VLOOKUP(C91,躍進,4))/60)*100+MOD(ABS(VLOOKUP(C91,躍進,4)),60),"-00'00"),TEXT(INT(VLOOKUP(C91,躍進,4)/60)*100+MOD(VLOOKUP(C91,躍進,4),60),"+00'00")))</f>
        <v>#N/A</v>
      </c>
    </row>
    <row r="94" spans="2:30" ht="15" hidden="1" customHeight="1">
      <c r="B94" s="112">
        <v>29</v>
      </c>
      <c r="C94" s="120" t="str">
        <f>VLOOKUP(B94,区間5,2)</f>
        <v/>
      </c>
      <c r="D94" s="42" t="str">
        <f>IF(COUNT(C94)=0,"",VLOOKUP(C94,出場校,2))</f>
        <v/>
      </c>
      <c r="E94" s="117" t="str">
        <f>IF(COUNT($C94)=0,"",VLOOKUP($C94,選手名,VLOOKUP($C94,オーダー,E$6+1)+1))</f>
        <v/>
      </c>
      <c r="F94" s="117"/>
      <c r="G94" s="28" t="str">
        <f>IF(COUNT($C94)=0,"",VLOOKUP($C94,選手学年,VLOOKUP($C94,オーダー,E$6+1)+1))</f>
        <v/>
      </c>
      <c r="H94" s="116" t="str">
        <f>IF(COUNT($C94)=0,"",VLOOKUP($C94,選手名,VLOOKUP($C94,オーダー,H$6+1)+1))</f>
        <v/>
      </c>
      <c r="I94" s="117"/>
      <c r="J94" s="28" t="str">
        <f>IF(COUNT($C94)=0,"",VLOOKUP($C94,選手学年,VLOOKUP($C94,オーダー,H$6+1)+1))</f>
        <v/>
      </c>
      <c r="K94" s="116" t="str">
        <f>IF(COUNT($C94)=0,"",VLOOKUP($C94,選手名,VLOOKUP($C94,オーダー,K$6+1)+1))</f>
        <v/>
      </c>
      <c r="L94" s="117"/>
      <c r="M94" s="28" t="str">
        <f>IF(COUNT($C94)=0,"",VLOOKUP($C94,選手学年,VLOOKUP($C94,オーダー,K$6+1)+1))</f>
        <v/>
      </c>
      <c r="N94" s="116" t="str">
        <f>IF(COUNT($C94)=0,"",VLOOKUP($C94,選手名,VLOOKUP($C94,オーダー,N$6+1)+1))</f>
        <v/>
      </c>
      <c r="O94" s="117"/>
      <c r="P94" s="28" t="str">
        <f>IF(COUNT($C94)=0,"",VLOOKUP($C94,選手学年,VLOOKUP($C94,オーダー,N$6+1)+1))</f>
        <v/>
      </c>
      <c r="Q94" s="116" t="str">
        <f>IF(COUNT($C94)=0,"",VLOOKUP($C94,選手名,VLOOKUP($C94,オーダー,Q$6+1)+1))</f>
        <v/>
      </c>
      <c r="R94" s="117"/>
      <c r="S94" s="28" t="str">
        <f>IF(COUNT($C94)=0,"",VLOOKUP($C94,選手学年,VLOOKUP($C94,オーダー,Q$6+1)+1))</f>
        <v/>
      </c>
      <c r="T94" s="116" t="str">
        <f>IF(COUNT($C94)=0,"",VLOOKUP($C94,選手名,VLOOKUP($C94,オーダー,T$6+1)+1))</f>
        <v/>
      </c>
      <c r="U94" s="117"/>
      <c r="V94" s="29" t="str">
        <f>IF(COUNT($C94)=0,"",VLOOKUP($C94,選手学年,VLOOKUP($C94,オーダー,T$6+1)+1))</f>
        <v/>
      </c>
      <c r="W94" s="116" t="str">
        <f>IF(COUNT($C94)=0,"",VLOOKUP($C94,選手名,VLOOKUP($C94,オーダー,W$6+1)+1))</f>
        <v/>
      </c>
      <c r="X94" s="117"/>
      <c r="Y94" s="28" t="str">
        <f>IF(COUNT($C94)=0,"",VLOOKUP($C94,選手学年,VLOOKUP($C94,オーダー,W$6+1)+1))</f>
        <v/>
      </c>
      <c r="Z94" s="116" t="str">
        <f>IF(COUNT($C94)=0,"",VLOOKUP($C94,選手名,VLOOKUP($C94,オーダー,Z$6+1)+1))</f>
        <v/>
      </c>
      <c r="AA94" s="117"/>
      <c r="AB94" s="28" t="str">
        <f>IF(COUNT($C94)=0,"",VLOOKUP($C94,選手学年,VLOOKUP($C94,オーダー,Z$6+1)+1))</f>
        <v/>
      </c>
      <c r="AC94" s="118" t="e">
        <f>TEXT(VLOOKUP(C94,出場校,6)*10000+VLOOKUP(C94,出場校,7)*100+VLOOKUP(C94,出場校,8),"00'00")</f>
        <v>#N/A</v>
      </c>
      <c r="AD94" s="119"/>
    </row>
    <row r="95" spans="2:30" ht="15" hidden="1" customHeight="1">
      <c r="B95" s="112"/>
      <c r="C95" s="114"/>
      <c r="D95" s="20" t="str">
        <f>IF(COUNT(C94)=0,"",TEXT(VLOOKUP(C94,出場校,3),"(@)"))</f>
        <v/>
      </c>
      <c r="E95" s="21"/>
      <c r="F95" s="107"/>
      <c r="G95" s="107"/>
      <c r="H95" s="22" t="e">
        <f>TEXT(VLOOKUP($C94,順位変動,H$6*2),"(#)")</f>
        <v>#N/A</v>
      </c>
      <c r="I95" s="107" t="e">
        <f>IF(VLOOKUP(VLOOKUP($C94,順位変動,H$6*2),区間2,4)&lt;10000,TEXT(VLOOKUP(VLOOKUP($C94,順位変動,H$6*2),区間2,4),"00'00"),TEXT(VLOOKUP(VLOOKUP($C94,順位変動,H$6*2),区間2,4),"#°00'00"))</f>
        <v>#N/A</v>
      </c>
      <c r="J95" s="107"/>
      <c r="K95" s="22" t="e">
        <f>TEXT(VLOOKUP($C94,順位変動,K$6*2),"(#)")</f>
        <v>#N/A</v>
      </c>
      <c r="L95" s="107" t="e">
        <f>IF(VLOOKUP(VLOOKUP($C94,順位変動,K$6*2),区間3,4)&lt;10000,TEXT(VLOOKUP(VLOOKUP($C94,順位変動,K$6*2),区間3,4),"00'00"),TEXT(VLOOKUP(VLOOKUP($C94,順位変動,K$6*2),区間3,4),"#°00'00"))</f>
        <v>#N/A</v>
      </c>
      <c r="M95" s="107"/>
      <c r="N95" s="22" t="e">
        <f>TEXT(VLOOKUP($C94,順位変動,N$6*2),"(#)")</f>
        <v>#N/A</v>
      </c>
      <c r="O95" s="107" t="e">
        <f>IF(VLOOKUP(VLOOKUP($C94,順位変動,N$6*2),区間4,4)&lt;10000,TEXT(VLOOKUP(VLOOKUP($C94,順位変動,N$6*2),区間4,4),"00'00"),TEXT(VLOOKUP(VLOOKUP($C94,順位変動,N$6*2),区間4,4),"#°00'00"))</f>
        <v>#N/A</v>
      </c>
      <c r="P95" s="107"/>
      <c r="Q95" s="22" t="e">
        <f>TEXT(VLOOKUP($C94,順位変動,Q$6*2),"(#)")</f>
        <v>#N/A</v>
      </c>
      <c r="R95" s="107" t="e">
        <f>IF(VLOOKUP(VLOOKUP($C94,順位変動,Q$6*2),区間5,4)&lt;10000,TEXT(VLOOKUP(VLOOKUP($C94,順位変動,Q$6*2),区間5,4),"00'00"),TEXT(VLOOKUP(VLOOKUP($C94,順位変動,Q$6*2),区間5,4),"#°00'00"))</f>
        <v>#N/A</v>
      </c>
      <c r="S95" s="107"/>
      <c r="T95" s="22" t="e">
        <f>TEXT(VLOOKUP($C94,順位変動,T$6*2),"(#)")</f>
        <v>#N/A</v>
      </c>
      <c r="U95" s="107" t="e">
        <f>IF(VLOOKUP(VLOOKUP($C94,順位変動,T$6*2),区間6,4)&lt;10000,TEXT(VLOOKUP(VLOOKUP($C94,順位変動,T$6*2),区間6,4),"00'00"),TEXT(VLOOKUP(VLOOKUP($C94,順位変動,T$6*2),区間6,4),"#°00'00"))</f>
        <v>#N/A</v>
      </c>
      <c r="V95" s="108"/>
      <c r="W95" s="22" t="e">
        <f>TEXT(VLOOKUP($C94,順位変動,W$6*2),"(#)")</f>
        <v>#N/A</v>
      </c>
      <c r="X95" s="107" t="e">
        <f>IF(VLOOKUP(VLOOKUP($C94,順位変動,W$6*2),区間7,4)&lt;10000,TEXT(VLOOKUP(VLOOKUP($C94,順位変動,W$6*2),区間7,4),"00'00"),TEXT(VLOOKUP(VLOOKUP($C94,順位変動,W$6*2),区間7,4),"#°00'00"))</f>
        <v>#N/A</v>
      </c>
      <c r="Y95" s="107"/>
      <c r="Z95" s="22" t="e">
        <f>TEXT(VLOOKUP($C94,順位変動,Z$6*2),"(#)")</f>
        <v>#N/A</v>
      </c>
      <c r="AA95" s="107" t="e">
        <f>IF(VLOOKUP(VLOOKUP($C94,順位変動,Z$6*2),区間8,4)&lt;10000,TEXT(VLOOKUP(VLOOKUP($C94,順位変動,Z$6*2),区間8,4),"00'00"),TEXT(VLOOKUP(VLOOKUP($C94,順位変動,Z$6*2),区間8,4),"#°00'00"))</f>
        <v>#N/A</v>
      </c>
      <c r="AB95" s="107"/>
      <c r="AC95" s="121" t="e">
        <f>R95</f>
        <v>#N/A</v>
      </c>
      <c r="AD95" s="122"/>
    </row>
    <row r="96" spans="2:30" ht="15" hidden="1" customHeight="1">
      <c r="B96" s="112"/>
      <c r="C96" s="115"/>
      <c r="D96" s="23" t="str">
        <f>IF(COUNT(C94)=0,"",TEXT(VLOOKUP(B94,区間5,4),"00分00秒"))</f>
        <v/>
      </c>
      <c r="E96" s="30" t="e">
        <f>TEXT(VLOOKUP($C94,順位変動,E$6*2),"(#)")</f>
        <v>#N/A</v>
      </c>
      <c r="F96" s="123" t="e">
        <f>IF(VLOOKUP(VLOOKUP($C94,順位変動,E$6*2),区間1,4)&lt;10000,TEXT(VLOOKUP(VLOOKUP($C94,順位変動,E$6*2),区間1,4),"00'00"),TEXT(VLOOKUP(VLOOKUP($C94,順位変動,E$6*2),区間1,4),"#°00'00"))</f>
        <v>#N/A</v>
      </c>
      <c r="G96" s="123"/>
      <c r="H96" s="31" t="e">
        <f>TEXT(VLOOKUP($C94,区間記録2,2),"(#)")</f>
        <v>#N/A</v>
      </c>
      <c r="I96" s="123" t="e">
        <f>TEXT(VLOOKUP($C94,区間記録2,4),"00'00")</f>
        <v>#N/A</v>
      </c>
      <c r="J96" s="123"/>
      <c r="K96" s="31" t="e">
        <f>TEXT(VLOOKUP($C94,区間記録3,2),"(#)")</f>
        <v>#N/A</v>
      </c>
      <c r="L96" s="123" t="e">
        <f>TEXT(VLOOKUP($C94,区間記録3,4),"00'00")</f>
        <v>#N/A</v>
      </c>
      <c r="M96" s="123"/>
      <c r="N96" s="31" t="e">
        <f>TEXT(VLOOKUP($C94,区間記録4,2),"(#)")</f>
        <v>#N/A</v>
      </c>
      <c r="O96" s="123" t="e">
        <f>TEXT(VLOOKUP($C94,区間記録4,4),"00'00")</f>
        <v>#N/A</v>
      </c>
      <c r="P96" s="123"/>
      <c r="Q96" s="31" t="e">
        <f>TEXT(VLOOKUP($C94,区間記録5,2),"(#)")</f>
        <v>#N/A</v>
      </c>
      <c r="R96" s="123" t="e">
        <f>TEXT(VLOOKUP($C94,区間記録5,4),"00'00")</f>
        <v>#N/A</v>
      </c>
      <c r="S96" s="123"/>
      <c r="T96" s="31" t="e">
        <f>TEXT(VLOOKUP($C94,区間記録6,2),"(#)")</f>
        <v>#N/A</v>
      </c>
      <c r="U96" s="123" t="e">
        <f>TEXT(VLOOKUP($C94,区間記録6,4),"00'00")</f>
        <v>#N/A</v>
      </c>
      <c r="V96" s="124"/>
      <c r="W96" s="31" t="e">
        <f>TEXT(VLOOKUP($C94,区間記録7,2),"(#)")</f>
        <v>#N/A</v>
      </c>
      <c r="X96" s="123" t="e">
        <f>TEXT(VLOOKUP($C94,区間記録7,4),"00'00")</f>
        <v>#N/A</v>
      </c>
      <c r="Y96" s="123"/>
      <c r="Z96" s="31" t="e">
        <f>TEXT(VLOOKUP($C94,区間記録8,2),"(#)")</f>
        <v>#N/A</v>
      </c>
      <c r="AA96" s="123" t="e">
        <f>TEXT(VLOOKUP($C94,区間記録8,4),"00'00")</f>
        <v>#N/A</v>
      </c>
      <c r="AB96" s="123"/>
      <c r="AC96" s="24" t="e">
        <f>TEXT(VLOOKUP(C94,躍進,6),"(#)")</f>
        <v>#N/A</v>
      </c>
      <c r="AD96" s="25" t="e">
        <f>IF(VLOOKUP(C94,躍進,4)="","",IF(VLOOKUP(C94,躍進,4)&lt;0,TEXT(INT(ABS(VLOOKUP(C94,躍進,4))/60)*100+MOD(ABS(VLOOKUP(C94,躍進,4)),60),"-00'00"),TEXT(INT(VLOOKUP(C94,躍進,4)/60)*100+MOD(VLOOKUP(C94,躍進,4),60),"+00'00")))</f>
        <v>#N/A</v>
      </c>
    </row>
    <row r="97" spans="2:30" ht="15" hidden="1" customHeight="1">
      <c r="B97" s="112">
        <v>30</v>
      </c>
      <c r="C97" s="120" t="str">
        <f>VLOOKUP(B97,区間5,2)</f>
        <v/>
      </c>
      <c r="D97" s="42" t="str">
        <f>IF(COUNT(C97)=0,"",VLOOKUP(C97,出場校,2))</f>
        <v/>
      </c>
      <c r="E97" s="117" t="str">
        <f>IF(COUNT($C97)=0,"",VLOOKUP($C97,選手名,VLOOKUP($C97,オーダー,E$6+1)+1))</f>
        <v/>
      </c>
      <c r="F97" s="117"/>
      <c r="G97" s="28" t="str">
        <f>IF(COUNT($C97)=0,"",VLOOKUP($C97,選手学年,VLOOKUP($C97,オーダー,E$6+1)+1))</f>
        <v/>
      </c>
      <c r="H97" s="116" t="str">
        <f>IF(COUNT($C97)=0,"",VLOOKUP($C97,選手名,VLOOKUP($C97,オーダー,H$6+1)+1))</f>
        <v/>
      </c>
      <c r="I97" s="117"/>
      <c r="J97" s="28" t="str">
        <f>IF(COUNT($C97)=0,"",VLOOKUP($C97,選手学年,VLOOKUP($C97,オーダー,H$6+1)+1))</f>
        <v/>
      </c>
      <c r="K97" s="116" t="str">
        <f>IF(COUNT($C97)=0,"",VLOOKUP($C97,選手名,VLOOKUP($C97,オーダー,K$6+1)+1))</f>
        <v/>
      </c>
      <c r="L97" s="117"/>
      <c r="M97" s="28" t="str">
        <f>IF(COUNT($C97)=0,"",VLOOKUP($C97,選手学年,VLOOKUP($C97,オーダー,K$6+1)+1))</f>
        <v/>
      </c>
      <c r="N97" s="116" t="str">
        <f>IF(COUNT($C97)=0,"",VLOOKUP($C97,選手名,VLOOKUP($C97,オーダー,N$6+1)+1))</f>
        <v/>
      </c>
      <c r="O97" s="117"/>
      <c r="P97" s="28" t="str">
        <f>IF(COUNT($C97)=0,"",VLOOKUP($C97,選手学年,VLOOKUP($C97,オーダー,N$6+1)+1))</f>
        <v/>
      </c>
      <c r="Q97" s="116" t="str">
        <f>IF(COUNT($C97)=0,"",VLOOKUP($C97,選手名,VLOOKUP($C97,オーダー,Q$6+1)+1))</f>
        <v/>
      </c>
      <c r="R97" s="117"/>
      <c r="S97" s="28" t="str">
        <f>IF(COUNT($C97)=0,"",VLOOKUP($C97,選手学年,VLOOKUP($C97,オーダー,Q$6+1)+1))</f>
        <v/>
      </c>
      <c r="T97" s="116" t="str">
        <f>IF(COUNT($C97)=0,"",VLOOKUP($C97,選手名,VLOOKUP($C97,オーダー,T$6+1)+1))</f>
        <v/>
      </c>
      <c r="U97" s="117"/>
      <c r="V97" s="29" t="str">
        <f>IF(COUNT($C97)=0,"",VLOOKUP($C97,選手学年,VLOOKUP($C97,オーダー,T$6+1)+1))</f>
        <v/>
      </c>
      <c r="W97" s="116" t="str">
        <f>IF(COUNT($C97)=0,"",VLOOKUP($C97,選手名,VLOOKUP($C97,オーダー,W$6+1)+1))</f>
        <v/>
      </c>
      <c r="X97" s="117"/>
      <c r="Y97" s="28" t="str">
        <f>IF(COUNT($C97)=0,"",VLOOKUP($C97,選手学年,VLOOKUP($C97,オーダー,W$6+1)+1))</f>
        <v/>
      </c>
      <c r="Z97" s="116" t="str">
        <f>IF(COUNT($C97)=0,"",VLOOKUP($C97,選手名,VLOOKUP($C97,オーダー,Z$6+1)+1))</f>
        <v/>
      </c>
      <c r="AA97" s="117"/>
      <c r="AB97" s="28" t="str">
        <f>IF(COUNT($C97)=0,"",VLOOKUP($C97,選手学年,VLOOKUP($C97,オーダー,Z$6+1)+1))</f>
        <v/>
      </c>
      <c r="AC97" s="118" t="e">
        <f>TEXT(VLOOKUP(C97,出場校,6)*10000+VLOOKUP(C97,出場校,7)*100+VLOOKUP(C97,出場校,8),"00'00")</f>
        <v>#N/A</v>
      </c>
      <c r="AD97" s="119"/>
    </row>
    <row r="98" spans="2:30" ht="15" hidden="1" customHeight="1">
      <c r="B98" s="112"/>
      <c r="C98" s="114"/>
      <c r="D98" s="20" t="str">
        <f>IF(COUNT(C97)=0,"",TEXT(VLOOKUP(C97,出場校,3),"(@)"))</f>
        <v/>
      </c>
      <c r="E98" s="21"/>
      <c r="F98" s="107"/>
      <c r="G98" s="107"/>
      <c r="H98" s="22" t="e">
        <f>TEXT(VLOOKUP($C97,順位変動,H$6*2),"(#)")</f>
        <v>#N/A</v>
      </c>
      <c r="I98" s="107" t="e">
        <f>IF(VLOOKUP(VLOOKUP($C97,順位変動,H$6*2),区間2,4)&lt;10000,TEXT(VLOOKUP(VLOOKUP($C97,順位変動,H$6*2),区間2,4),"00'00"),TEXT(VLOOKUP(VLOOKUP($C97,順位変動,H$6*2),区間2,4),"#°00'00"))</f>
        <v>#N/A</v>
      </c>
      <c r="J98" s="107"/>
      <c r="K98" s="22" t="e">
        <f>TEXT(VLOOKUP($C97,順位変動,K$6*2),"(#)")</f>
        <v>#N/A</v>
      </c>
      <c r="L98" s="107" t="e">
        <f>IF(VLOOKUP(VLOOKUP($C97,順位変動,K$6*2),区間3,4)&lt;10000,TEXT(VLOOKUP(VLOOKUP($C97,順位変動,K$6*2),区間3,4),"00'00"),TEXT(VLOOKUP(VLOOKUP($C97,順位変動,K$6*2),区間3,4),"#°00'00"))</f>
        <v>#N/A</v>
      </c>
      <c r="M98" s="107"/>
      <c r="N98" s="22" t="e">
        <f>TEXT(VLOOKUP($C97,順位変動,N$6*2),"(#)")</f>
        <v>#N/A</v>
      </c>
      <c r="O98" s="107" t="e">
        <f>IF(VLOOKUP(VLOOKUP($C97,順位変動,N$6*2),区間4,4)&lt;10000,TEXT(VLOOKUP(VLOOKUP($C97,順位変動,N$6*2),区間4,4),"00'00"),TEXT(VLOOKUP(VLOOKUP($C97,順位変動,N$6*2),区間4,4),"#°00'00"))</f>
        <v>#N/A</v>
      </c>
      <c r="P98" s="107"/>
      <c r="Q98" s="22" t="e">
        <f>TEXT(VLOOKUP($C97,順位変動,Q$6*2),"(#)")</f>
        <v>#N/A</v>
      </c>
      <c r="R98" s="107" t="e">
        <f>IF(VLOOKUP(VLOOKUP($C97,順位変動,Q$6*2),区間5,4)&lt;10000,TEXT(VLOOKUP(VLOOKUP($C97,順位変動,Q$6*2),区間5,4),"00'00"),TEXT(VLOOKUP(VLOOKUP($C97,順位変動,Q$6*2),区間5,4),"#°00'00"))</f>
        <v>#N/A</v>
      </c>
      <c r="S98" s="107"/>
      <c r="T98" s="22" t="e">
        <f>TEXT(VLOOKUP($C97,順位変動,T$6*2),"(#)")</f>
        <v>#N/A</v>
      </c>
      <c r="U98" s="107" t="e">
        <f>IF(VLOOKUP(VLOOKUP($C97,順位変動,T$6*2),区間6,4)&lt;10000,TEXT(VLOOKUP(VLOOKUP($C97,順位変動,T$6*2),区間6,4),"00'00"),TEXT(VLOOKUP(VLOOKUP($C97,順位変動,T$6*2),区間6,4),"#°00'00"))</f>
        <v>#N/A</v>
      </c>
      <c r="V98" s="108"/>
      <c r="W98" s="22" t="e">
        <f>TEXT(VLOOKUP($C97,順位変動,W$6*2),"(#)")</f>
        <v>#N/A</v>
      </c>
      <c r="X98" s="107" t="e">
        <f>IF(VLOOKUP(VLOOKUP($C97,順位変動,W$6*2),区間7,4)&lt;10000,TEXT(VLOOKUP(VLOOKUP($C97,順位変動,W$6*2),区間7,4),"00'00"),TEXT(VLOOKUP(VLOOKUP($C97,順位変動,W$6*2),区間7,4),"#°00'00"))</f>
        <v>#N/A</v>
      </c>
      <c r="Y98" s="107"/>
      <c r="Z98" s="22" t="e">
        <f>TEXT(VLOOKUP($C97,順位変動,Z$6*2),"(#)")</f>
        <v>#N/A</v>
      </c>
      <c r="AA98" s="107" t="e">
        <f>IF(VLOOKUP(VLOOKUP($C97,順位変動,Z$6*2),区間8,4)&lt;10000,TEXT(VLOOKUP(VLOOKUP($C97,順位変動,Z$6*2),区間8,4),"00'00"),TEXT(VLOOKUP(VLOOKUP($C97,順位変動,Z$6*2),区間8,4),"#°00'00"))</f>
        <v>#N/A</v>
      </c>
      <c r="AB98" s="107"/>
      <c r="AC98" s="121" t="e">
        <f>R98</f>
        <v>#N/A</v>
      </c>
      <c r="AD98" s="122"/>
    </row>
    <row r="99" spans="2:30" ht="15" hidden="1" customHeight="1">
      <c r="B99" s="112"/>
      <c r="C99" s="115"/>
      <c r="D99" s="23" t="str">
        <f>IF(COUNT(C97)=0,"",TEXT(VLOOKUP(B97,区間5,4),"00分00秒"))</f>
        <v/>
      </c>
      <c r="E99" s="30" t="e">
        <f>TEXT(VLOOKUP($C97,順位変動,E$6*2),"(#)")</f>
        <v>#N/A</v>
      </c>
      <c r="F99" s="123" t="e">
        <f>IF(VLOOKUP(VLOOKUP($C97,順位変動,E$6*2),区間1,4)&lt;10000,TEXT(VLOOKUP(VLOOKUP($C97,順位変動,E$6*2),区間1,4),"00'00"),TEXT(VLOOKUP(VLOOKUP($C97,順位変動,E$6*2),区間1,4),"#°00'00"))</f>
        <v>#N/A</v>
      </c>
      <c r="G99" s="123"/>
      <c r="H99" s="31" t="e">
        <f>TEXT(VLOOKUP($C97,区間記録2,2),"(#)")</f>
        <v>#N/A</v>
      </c>
      <c r="I99" s="123" t="e">
        <f>TEXT(VLOOKUP($C97,区間記録2,4),"00'00")</f>
        <v>#N/A</v>
      </c>
      <c r="J99" s="123"/>
      <c r="K99" s="31" t="e">
        <f>TEXT(VLOOKUP($C97,区間記録3,2),"(#)")</f>
        <v>#N/A</v>
      </c>
      <c r="L99" s="123" t="e">
        <f>TEXT(VLOOKUP($C97,区間記録3,4),"00'00")</f>
        <v>#N/A</v>
      </c>
      <c r="M99" s="123"/>
      <c r="N99" s="31" t="e">
        <f>TEXT(VLOOKUP($C97,区間記録4,2),"(#)")</f>
        <v>#N/A</v>
      </c>
      <c r="O99" s="123" t="e">
        <f>TEXT(VLOOKUP($C97,区間記録4,4),"00'00")</f>
        <v>#N/A</v>
      </c>
      <c r="P99" s="123"/>
      <c r="Q99" s="31" t="e">
        <f>TEXT(VLOOKUP($C97,区間記録5,2),"(#)")</f>
        <v>#N/A</v>
      </c>
      <c r="R99" s="123" t="e">
        <f>TEXT(VLOOKUP($C97,区間記録5,4),"00'00")</f>
        <v>#N/A</v>
      </c>
      <c r="S99" s="123"/>
      <c r="T99" s="31" t="e">
        <f>TEXT(VLOOKUP($C97,区間記録6,2),"(#)")</f>
        <v>#N/A</v>
      </c>
      <c r="U99" s="123" t="e">
        <f>TEXT(VLOOKUP($C97,区間記録6,4),"00'00")</f>
        <v>#N/A</v>
      </c>
      <c r="V99" s="124"/>
      <c r="W99" s="31" t="e">
        <f>TEXT(VLOOKUP($C97,区間記録7,2),"(#)")</f>
        <v>#N/A</v>
      </c>
      <c r="X99" s="123" t="e">
        <f>TEXT(VLOOKUP($C97,区間記録7,4),"00'00")</f>
        <v>#N/A</v>
      </c>
      <c r="Y99" s="123"/>
      <c r="Z99" s="31" t="e">
        <f>TEXT(VLOOKUP($C97,区間記録8,2),"(#)")</f>
        <v>#N/A</v>
      </c>
      <c r="AA99" s="123" t="e">
        <f>TEXT(VLOOKUP($C97,区間記録8,4),"00'00")</f>
        <v>#N/A</v>
      </c>
      <c r="AB99" s="123"/>
      <c r="AC99" s="32" t="e">
        <f>TEXT(VLOOKUP(C97,躍進,6),"(#)")</f>
        <v>#N/A</v>
      </c>
      <c r="AD99" s="33" t="e">
        <f>IF(VLOOKUP(C97,躍進,4)="","",IF(VLOOKUP(C97,躍進,4)&lt;0,TEXT(INT(ABS(VLOOKUP(C97,躍進,4))/60)*100+MOD(ABS(VLOOKUP(C97,躍進,4)),60),"-00'00"),TEXT(INT(VLOOKUP(C97,躍進,4)/60)*100+MOD(VLOOKUP(C97,躍進,4),60),"+00'00")))</f>
        <v>#N/A</v>
      </c>
    </row>
    <row r="100" spans="2:30" ht="15" hidden="1" customHeight="1">
      <c r="B100" s="112">
        <v>31</v>
      </c>
      <c r="C100" s="120" t="str">
        <f>VLOOKUP(B100,区間5,2)</f>
        <v/>
      </c>
      <c r="D100" s="20" t="str">
        <f>IF(COUNT(C100)=0,"",VLOOKUP(C100,出場校,2))</f>
        <v/>
      </c>
      <c r="E100" s="94" t="str">
        <f>IF(COUNT($C100)=0,"",VLOOKUP($C100,選手名,VLOOKUP($C100,オーダー,E$6+1)+1))</f>
        <v/>
      </c>
      <c r="F100" s="94"/>
      <c r="G100" s="35" t="str">
        <f>IF(COUNT($C100)=0,"",VLOOKUP($C100,選手学年,VLOOKUP($C100,オーダー,E$6+1)+1))</f>
        <v/>
      </c>
      <c r="H100" s="93" t="str">
        <f>IF(COUNT($C100)=0,"",VLOOKUP($C100,選手名,VLOOKUP($C100,オーダー,H$6+1)+1))</f>
        <v/>
      </c>
      <c r="I100" s="94"/>
      <c r="J100" s="35" t="str">
        <f>IF(COUNT($C100)=0,"",VLOOKUP($C100,選手学年,VLOOKUP($C100,オーダー,H$6+1)+1))</f>
        <v/>
      </c>
      <c r="K100" s="93" t="str">
        <f>IF(COUNT($C100)=0,"",VLOOKUP($C100,選手名,VLOOKUP($C100,オーダー,K$6+1)+1))</f>
        <v/>
      </c>
      <c r="L100" s="94"/>
      <c r="M100" s="35" t="str">
        <f>IF(COUNT($C100)=0,"",VLOOKUP($C100,選手学年,VLOOKUP($C100,オーダー,K$6+1)+1))</f>
        <v/>
      </c>
      <c r="N100" s="93" t="str">
        <f>IF(COUNT($C100)=0,"",VLOOKUP($C100,選手名,VLOOKUP($C100,オーダー,N$6+1)+1))</f>
        <v/>
      </c>
      <c r="O100" s="94"/>
      <c r="P100" s="35" t="str">
        <f>IF(COUNT($C100)=0,"",VLOOKUP($C100,選手学年,VLOOKUP($C100,オーダー,N$6+1)+1))</f>
        <v/>
      </c>
      <c r="Q100" s="93" t="str">
        <f>IF(COUNT($C100)=0,"",VLOOKUP($C100,選手名,VLOOKUP($C100,オーダー,Q$6+1)+1))</f>
        <v/>
      </c>
      <c r="R100" s="94"/>
      <c r="S100" s="35" t="str">
        <f>IF(COUNT($C100)=0,"",VLOOKUP($C100,選手学年,VLOOKUP($C100,オーダー,Q$6+1)+1))</f>
        <v/>
      </c>
      <c r="T100" s="93" t="str">
        <f>IF(COUNT($C100)=0,"",VLOOKUP($C100,選手名,VLOOKUP($C100,オーダー,T$6+1)+1))</f>
        <v/>
      </c>
      <c r="U100" s="94"/>
      <c r="V100" s="36" t="str">
        <f>IF(COUNT($C100)=0,"",VLOOKUP($C100,選手学年,VLOOKUP($C100,オーダー,T$6+1)+1))</f>
        <v/>
      </c>
      <c r="W100" s="93" t="str">
        <f>IF(COUNT($C100)=0,"",VLOOKUP($C100,選手名,VLOOKUP($C100,オーダー,W$6+1)+1))</f>
        <v/>
      </c>
      <c r="X100" s="94"/>
      <c r="Y100" s="35" t="str">
        <f>IF(COUNT($C100)=0,"",VLOOKUP($C100,選手学年,VLOOKUP($C100,オーダー,W$6+1)+1))</f>
        <v/>
      </c>
      <c r="Z100" s="93" t="str">
        <f>IF(COUNT($C100)=0,"",VLOOKUP($C100,選手名,VLOOKUP($C100,オーダー,Z$6+1)+1))</f>
        <v/>
      </c>
      <c r="AA100" s="94"/>
      <c r="AB100" s="35" t="str">
        <f>IF(COUNT($C100)=0,"",VLOOKUP($C100,選手学年,VLOOKUP($C100,オーダー,Z$6+1)+1))</f>
        <v/>
      </c>
      <c r="AC100" s="121" t="e">
        <f>TEXT(VLOOKUP(C100,出場校,6)*10000+VLOOKUP(C100,出場校,7)*100+VLOOKUP(C100,出場校,8),"00'00")</f>
        <v>#N/A</v>
      </c>
      <c r="AD100" s="122"/>
    </row>
    <row r="101" spans="2:30" ht="15" hidden="1" customHeight="1">
      <c r="B101" s="112"/>
      <c r="C101" s="114"/>
      <c r="D101" s="20" t="str">
        <f>IF(COUNT(C100)=0,"",TEXT(VLOOKUP(C100,出場校,3),"(@)"))</f>
        <v/>
      </c>
      <c r="E101" s="21"/>
      <c r="F101" s="107"/>
      <c r="G101" s="107"/>
      <c r="H101" s="22" t="e">
        <f>TEXT(VLOOKUP($C100,順位変動,H$6*2),"(#)")</f>
        <v>#N/A</v>
      </c>
      <c r="I101" s="107" t="e">
        <f>IF(VLOOKUP(VLOOKUP($C100,順位変動,H$6*2),区間2,4)&lt;10000,TEXT(VLOOKUP(VLOOKUP($C100,順位変動,H$6*2),区間2,4),"00'00"),TEXT(VLOOKUP(VLOOKUP($C100,順位変動,H$6*2),区間2,4),"#°00'00"))</f>
        <v>#N/A</v>
      </c>
      <c r="J101" s="107"/>
      <c r="K101" s="22" t="e">
        <f>TEXT(VLOOKUP($C100,順位変動,K$6*2),"(#)")</f>
        <v>#N/A</v>
      </c>
      <c r="L101" s="107" t="e">
        <f>IF(VLOOKUP(VLOOKUP($C100,順位変動,K$6*2),区間3,4)&lt;10000,TEXT(VLOOKUP(VLOOKUP($C100,順位変動,K$6*2),区間3,4),"00'00"),TEXT(VLOOKUP(VLOOKUP($C100,順位変動,K$6*2),区間3,4),"#°00'00"))</f>
        <v>#N/A</v>
      </c>
      <c r="M101" s="107"/>
      <c r="N101" s="22" t="e">
        <f>TEXT(VLOOKUP($C100,順位変動,N$6*2),"(#)")</f>
        <v>#N/A</v>
      </c>
      <c r="O101" s="107" t="e">
        <f>IF(VLOOKUP(VLOOKUP($C100,順位変動,N$6*2),区間4,4)&lt;10000,TEXT(VLOOKUP(VLOOKUP($C100,順位変動,N$6*2),区間4,4),"00'00"),TEXT(VLOOKUP(VLOOKUP($C100,順位変動,N$6*2),区間4,4),"#°00'00"))</f>
        <v>#N/A</v>
      </c>
      <c r="P101" s="107"/>
      <c r="Q101" s="22" t="e">
        <f>TEXT(VLOOKUP($C100,順位変動,Q$6*2),"(#)")</f>
        <v>#N/A</v>
      </c>
      <c r="R101" s="107" t="e">
        <f>IF(VLOOKUP(VLOOKUP($C100,順位変動,Q$6*2),区間5,4)&lt;10000,TEXT(VLOOKUP(VLOOKUP($C100,順位変動,Q$6*2),区間5,4),"00'00"),TEXT(VLOOKUP(VLOOKUP($C100,順位変動,Q$6*2),区間5,4),"#°00'00"))</f>
        <v>#N/A</v>
      </c>
      <c r="S101" s="107"/>
      <c r="T101" s="22" t="e">
        <f>TEXT(VLOOKUP($C100,順位変動,T$6*2),"(#)")</f>
        <v>#N/A</v>
      </c>
      <c r="U101" s="107" t="e">
        <f>IF(VLOOKUP(VLOOKUP($C100,順位変動,T$6*2),区間6,4)&lt;10000,TEXT(VLOOKUP(VLOOKUP($C100,順位変動,T$6*2),区間6,4),"00'00"),TEXT(VLOOKUP(VLOOKUP($C100,順位変動,T$6*2),区間6,4),"#°00'00"))</f>
        <v>#N/A</v>
      </c>
      <c r="V101" s="108"/>
      <c r="W101" s="22" t="e">
        <f>TEXT(VLOOKUP($C100,順位変動,W$6*2),"(#)")</f>
        <v>#N/A</v>
      </c>
      <c r="X101" s="107" t="e">
        <f>IF(VLOOKUP(VLOOKUP($C100,順位変動,W$6*2),区間7,4)&lt;10000,TEXT(VLOOKUP(VLOOKUP($C100,順位変動,W$6*2),区間7,4),"00'00"),TEXT(VLOOKUP(VLOOKUP($C100,順位変動,W$6*2),区間7,4),"#°00'00"))</f>
        <v>#N/A</v>
      </c>
      <c r="Y101" s="107"/>
      <c r="Z101" s="22" t="e">
        <f>TEXT(VLOOKUP($C100,順位変動,Z$6*2),"(#)")</f>
        <v>#N/A</v>
      </c>
      <c r="AA101" s="107" t="e">
        <f>IF(VLOOKUP(VLOOKUP($C100,順位変動,Z$6*2),区間8,4)&lt;10000,TEXT(VLOOKUP(VLOOKUP($C100,順位変動,Z$6*2),区間8,4),"00'00"),TEXT(VLOOKUP(VLOOKUP($C100,順位変動,Z$6*2),区間8,4),"#°00'00"))</f>
        <v>#N/A</v>
      </c>
      <c r="AB101" s="107"/>
      <c r="AC101" s="121" t="e">
        <f>R101</f>
        <v>#N/A</v>
      </c>
      <c r="AD101" s="122"/>
    </row>
    <row r="102" spans="2:30" ht="15" hidden="1" customHeight="1">
      <c r="B102" s="112"/>
      <c r="C102" s="115"/>
      <c r="D102" s="23" t="str">
        <f>IF(COUNT(C100)=0,"",TEXT(VLOOKUP(B100,区間5,4),"00分00秒"))</f>
        <v/>
      </c>
      <c r="E102" s="30" t="e">
        <f>TEXT(VLOOKUP($C100,順位変動,E$6*2),"(#)")</f>
        <v>#N/A</v>
      </c>
      <c r="F102" s="123" t="e">
        <f>IF(VLOOKUP(VLOOKUP($C100,順位変動,E$6*2),区間1,4)&lt;10000,TEXT(VLOOKUP(VLOOKUP($C100,順位変動,E$6*2),区間1,4),"00'00"),TEXT(VLOOKUP(VLOOKUP($C100,順位変動,E$6*2),区間1,4),"#°00'00"))</f>
        <v>#N/A</v>
      </c>
      <c r="G102" s="123"/>
      <c r="H102" s="31" t="e">
        <f>TEXT(VLOOKUP($C100,区間記録2,2),"(#)")</f>
        <v>#N/A</v>
      </c>
      <c r="I102" s="123" t="e">
        <f>TEXT(VLOOKUP($C100,区間記録2,4),"00'00")</f>
        <v>#N/A</v>
      </c>
      <c r="J102" s="123"/>
      <c r="K102" s="31" t="e">
        <f>TEXT(VLOOKUP($C100,区間記録3,2),"(#)")</f>
        <v>#N/A</v>
      </c>
      <c r="L102" s="123" t="e">
        <f>TEXT(VLOOKUP($C100,区間記録3,4),"00'00")</f>
        <v>#N/A</v>
      </c>
      <c r="M102" s="123"/>
      <c r="N102" s="31" t="e">
        <f>TEXT(VLOOKUP($C100,区間記録4,2),"(#)")</f>
        <v>#N/A</v>
      </c>
      <c r="O102" s="123" t="e">
        <f>TEXT(VLOOKUP($C100,区間記録4,4),"00'00")</f>
        <v>#N/A</v>
      </c>
      <c r="P102" s="123"/>
      <c r="Q102" s="31" t="e">
        <f>TEXT(VLOOKUP($C100,区間記録5,2),"(#)")</f>
        <v>#N/A</v>
      </c>
      <c r="R102" s="123" t="e">
        <f>TEXT(VLOOKUP($C100,区間記録5,4),"00'00")</f>
        <v>#N/A</v>
      </c>
      <c r="S102" s="123"/>
      <c r="T102" s="31" t="e">
        <f>TEXT(VLOOKUP($C100,区間記録6,2),"(#)")</f>
        <v>#N/A</v>
      </c>
      <c r="U102" s="123" t="e">
        <f>TEXT(VLOOKUP($C100,区間記録6,4),"00'00")</f>
        <v>#N/A</v>
      </c>
      <c r="V102" s="124"/>
      <c r="W102" s="31" t="e">
        <f>TEXT(VLOOKUP($C100,区間記録7,2),"(#)")</f>
        <v>#N/A</v>
      </c>
      <c r="X102" s="123" t="e">
        <f>TEXT(VLOOKUP($C100,区間記録7,4),"00'00")</f>
        <v>#N/A</v>
      </c>
      <c r="Y102" s="123"/>
      <c r="Z102" s="31" t="e">
        <f>TEXT(VLOOKUP($C100,区間記録8,2),"(#)")</f>
        <v>#N/A</v>
      </c>
      <c r="AA102" s="123" t="e">
        <f>TEXT(VLOOKUP($C100,区間記録8,4),"00'00")</f>
        <v>#N/A</v>
      </c>
      <c r="AB102" s="123"/>
      <c r="AC102" s="24" t="e">
        <f>TEXT(VLOOKUP(C100,躍進,6),"(#)")</f>
        <v>#N/A</v>
      </c>
      <c r="AD102" s="25" t="e">
        <f>IF(VLOOKUP(C100,躍進,4)="","",IF(VLOOKUP(C100,躍進,4)&lt;0,TEXT(INT(ABS(VLOOKUP(C100,躍進,4))/60)*100+MOD(ABS(VLOOKUP(C100,躍進,4)),60),"-00'00"),TEXT(INT(VLOOKUP(C100,躍進,4)/60)*100+MOD(VLOOKUP(C100,躍進,4),60),"+00'00")))</f>
        <v>#N/A</v>
      </c>
    </row>
    <row r="103" spans="2:30" ht="15" hidden="1" customHeight="1">
      <c r="B103" s="112">
        <v>32</v>
      </c>
      <c r="C103" s="120" t="str">
        <f>VLOOKUP(B103,区間5,2)</f>
        <v/>
      </c>
      <c r="D103" s="42" t="str">
        <f>IF(COUNT(C103)=0,"",VLOOKUP(C103,出場校,2))</f>
        <v/>
      </c>
      <c r="E103" s="117" t="str">
        <f>IF(COUNT($C103)=0,"",VLOOKUP($C103,選手名,VLOOKUP($C103,オーダー,E$6+1)+1))</f>
        <v/>
      </c>
      <c r="F103" s="117"/>
      <c r="G103" s="28" t="str">
        <f>IF(COUNT($C103)=0,"",VLOOKUP($C103,選手学年,VLOOKUP($C103,オーダー,E$6+1)+1))</f>
        <v/>
      </c>
      <c r="H103" s="116" t="str">
        <f>IF(COUNT($C103)=0,"",VLOOKUP($C103,選手名,VLOOKUP($C103,オーダー,H$6+1)+1))</f>
        <v/>
      </c>
      <c r="I103" s="117"/>
      <c r="J103" s="28" t="str">
        <f>IF(COUNT($C103)=0,"",VLOOKUP($C103,選手学年,VLOOKUP($C103,オーダー,H$6+1)+1))</f>
        <v/>
      </c>
      <c r="K103" s="116" t="str">
        <f>IF(COUNT($C103)=0,"",VLOOKUP($C103,選手名,VLOOKUP($C103,オーダー,K$6+1)+1))</f>
        <v/>
      </c>
      <c r="L103" s="117"/>
      <c r="M103" s="28" t="str">
        <f>IF(COUNT($C103)=0,"",VLOOKUP($C103,選手学年,VLOOKUP($C103,オーダー,K$6+1)+1))</f>
        <v/>
      </c>
      <c r="N103" s="116" t="str">
        <f>IF(COUNT($C103)=0,"",VLOOKUP($C103,選手名,VLOOKUP($C103,オーダー,N$6+1)+1))</f>
        <v/>
      </c>
      <c r="O103" s="117"/>
      <c r="P103" s="28" t="str">
        <f>IF(COUNT($C103)=0,"",VLOOKUP($C103,選手学年,VLOOKUP($C103,オーダー,N$6+1)+1))</f>
        <v/>
      </c>
      <c r="Q103" s="116" t="str">
        <f>IF(COUNT($C103)=0,"",VLOOKUP($C103,選手名,VLOOKUP($C103,オーダー,Q$6+1)+1))</f>
        <v/>
      </c>
      <c r="R103" s="117"/>
      <c r="S103" s="28" t="str">
        <f>IF(COUNT($C103)=0,"",VLOOKUP($C103,選手学年,VLOOKUP($C103,オーダー,Q$6+1)+1))</f>
        <v/>
      </c>
      <c r="T103" s="116" t="str">
        <f>IF(COUNT($C103)=0,"",VLOOKUP($C103,選手名,VLOOKUP($C103,オーダー,T$6+1)+1))</f>
        <v/>
      </c>
      <c r="U103" s="117"/>
      <c r="V103" s="29" t="str">
        <f>IF(COUNT($C103)=0,"",VLOOKUP($C103,選手学年,VLOOKUP($C103,オーダー,T$6+1)+1))</f>
        <v/>
      </c>
      <c r="W103" s="116" t="str">
        <f>IF(COUNT($C103)=0,"",VLOOKUP($C103,選手名,VLOOKUP($C103,オーダー,W$6+1)+1))</f>
        <v/>
      </c>
      <c r="X103" s="117"/>
      <c r="Y103" s="28" t="str">
        <f>IF(COUNT($C103)=0,"",VLOOKUP($C103,選手学年,VLOOKUP($C103,オーダー,W$6+1)+1))</f>
        <v/>
      </c>
      <c r="Z103" s="116" t="str">
        <f>IF(COUNT($C103)=0,"",VLOOKUP($C103,選手名,VLOOKUP($C103,オーダー,Z$6+1)+1))</f>
        <v/>
      </c>
      <c r="AA103" s="117"/>
      <c r="AB103" s="28" t="str">
        <f>IF(COUNT($C103)=0,"",VLOOKUP($C103,選手学年,VLOOKUP($C103,オーダー,Z$6+1)+1))</f>
        <v/>
      </c>
      <c r="AC103" s="118" t="e">
        <f>TEXT(VLOOKUP(C103,出場校,6)*10000+VLOOKUP(C103,出場校,7)*100+VLOOKUP(C103,出場校,8),"00'00")</f>
        <v>#N/A</v>
      </c>
      <c r="AD103" s="119"/>
    </row>
    <row r="104" spans="2:30" ht="15" hidden="1" customHeight="1">
      <c r="B104" s="112"/>
      <c r="C104" s="114"/>
      <c r="D104" s="20" t="str">
        <f>IF(COUNT(C103)=0,"",TEXT(VLOOKUP(C103,出場校,3),"(@)"))</f>
        <v/>
      </c>
      <c r="E104" s="21"/>
      <c r="F104" s="107"/>
      <c r="G104" s="107"/>
      <c r="H104" s="22" t="e">
        <f>TEXT(VLOOKUP($C103,順位変動,H$6*2),"(#)")</f>
        <v>#N/A</v>
      </c>
      <c r="I104" s="107" t="e">
        <f>IF(VLOOKUP(VLOOKUP($C103,順位変動,H$6*2),区間2,4)&lt;10000,TEXT(VLOOKUP(VLOOKUP($C103,順位変動,H$6*2),区間2,4),"00'00"),TEXT(VLOOKUP(VLOOKUP($C103,順位変動,H$6*2),区間2,4),"#°00'00"))</f>
        <v>#N/A</v>
      </c>
      <c r="J104" s="107"/>
      <c r="K104" s="22" t="e">
        <f>TEXT(VLOOKUP($C103,順位変動,K$6*2),"(#)")</f>
        <v>#N/A</v>
      </c>
      <c r="L104" s="107" t="e">
        <f>IF(VLOOKUP(VLOOKUP($C103,順位変動,K$6*2),区間3,4)&lt;10000,TEXT(VLOOKUP(VLOOKUP($C103,順位変動,K$6*2),区間3,4),"00'00"),TEXT(VLOOKUP(VLOOKUP($C103,順位変動,K$6*2),区間3,4),"#°00'00"))</f>
        <v>#N/A</v>
      </c>
      <c r="M104" s="107"/>
      <c r="N104" s="22" t="e">
        <f>TEXT(VLOOKUP($C103,順位変動,N$6*2),"(#)")</f>
        <v>#N/A</v>
      </c>
      <c r="O104" s="107" t="e">
        <f>IF(VLOOKUP(VLOOKUP($C103,順位変動,N$6*2),区間4,4)&lt;10000,TEXT(VLOOKUP(VLOOKUP($C103,順位変動,N$6*2),区間4,4),"00'00"),TEXT(VLOOKUP(VLOOKUP($C103,順位変動,N$6*2),区間4,4),"#°00'00"))</f>
        <v>#N/A</v>
      </c>
      <c r="P104" s="107"/>
      <c r="Q104" s="22" t="e">
        <f>TEXT(VLOOKUP($C103,順位変動,Q$6*2),"(#)")</f>
        <v>#N/A</v>
      </c>
      <c r="R104" s="107" t="e">
        <f>IF(VLOOKUP(VLOOKUP($C103,順位変動,Q$6*2),区間5,4)&lt;10000,TEXT(VLOOKUP(VLOOKUP($C103,順位変動,Q$6*2),区間5,4),"00'00"),TEXT(VLOOKUP(VLOOKUP($C103,順位変動,Q$6*2),区間5,4),"#°00'00"))</f>
        <v>#N/A</v>
      </c>
      <c r="S104" s="107"/>
      <c r="T104" s="22" t="e">
        <f>TEXT(VLOOKUP($C103,順位変動,T$6*2),"(#)")</f>
        <v>#N/A</v>
      </c>
      <c r="U104" s="107" t="e">
        <f>IF(VLOOKUP(VLOOKUP($C103,順位変動,T$6*2),区間6,4)&lt;10000,TEXT(VLOOKUP(VLOOKUP($C103,順位変動,T$6*2),区間6,4),"00'00"),TEXT(VLOOKUP(VLOOKUP($C103,順位変動,T$6*2),区間6,4),"#°00'00"))</f>
        <v>#N/A</v>
      </c>
      <c r="V104" s="108"/>
      <c r="W104" s="22" t="e">
        <f>TEXT(VLOOKUP($C103,順位変動,W$6*2),"(#)")</f>
        <v>#N/A</v>
      </c>
      <c r="X104" s="107" t="e">
        <f>IF(VLOOKUP(VLOOKUP($C103,順位変動,W$6*2),区間7,4)&lt;10000,TEXT(VLOOKUP(VLOOKUP($C103,順位変動,W$6*2),区間7,4),"00'00"),TEXT(VLOOKUP(VLOOKUP($C103,順位変動,W$6*2),区間7,4),"#°00'00"))</f>
        <v>#N/A</v>
      </c>
      <c r="Y104" s="107"/>
      <c r="Z104" s="22" t="e">
        <f>TEXT(VLOOKUP($C103,順位変動,Z$6*2),"(#)")</f>
        <v>#N/A</v>
      </c>
      <c r="AA104" s="107" t="e">
        <f>IF(VLOOKUP(VLOOKUP($C103,順位変動,Z$6*2),区間8,4)&lt;10000,TEXT(VLOOKUP(VLOOKUP($C103,順位変動,Z$6*2),区間8,4),"00'00"),TEXT(VLOOKUP(VLOOKUP($C103,順位変動,Z$6*2),区間8,4),"#°00'00"))</f>
        <v>#N/A</v>
      </c>
      <c r="AB104" s="107"/>
      <c r="AC104" s="121" t="e">
        <f>R104</f>
        <v>#N/A</v>
      </c>
      <c r="AD104" s="122"/>
    </row>
    <row r="105" spans="2:30" ht="15" hidden="1" customHeight="1">
      <c r="B105" s="112"/>
      <c r="C105" s="115"/>
      <c r="D105" s="23" t="str">
        <f>IF(COUNT(C103)=0,"",TEXT(VLOOKUP(B103,区間5,4),"00分00秒"))</f>
        <v/>
      </c>
      <c r="E105" s="30" t="e">
        <f>TEXT(VLOOKUP($C103,順位変動,E$6*2),"(#)")</f>
        <v>#N/A</v>
      </c>
      <c r="F105" s="123" t="e">
        <f>IF(VLOOKUP(VLOOKUP($C103,順位変動,E$6*2),区間1,4)&lt;10000,TEXT(VLOOKUP(VLOOKUP($C103,順位変動,E$6*2),区間1,4),"00'00"),TEXT(VLOOKUP(VLOOKUP($C103,順位変動,E$6*2),区間1,4),"#°00'00"))</f>
        <v>#N/A</v>
      </c>
      <c r="G105" s="123"/>
      <c r="H105" s="31" t="e">
        <f>TEXT(VLOOKUP($C103,区間記録2,2),"(#)")</f>
        <v>#N/A</v>
      </c>
      <c r="I105" s="123" t="e">
        <f>TEXT(VLOOKUP($C103,区間記録2,4),"00'00")</f>
        <v>#N/A</v>
      </c>
      <c r="J105" s="123"/>
      <c r="K105" s="31" t="e">
        <f>TEXT(VLOOKUP($C103,区間記録3,2),"(#)")</f>
        <v>#N/A</v>
      </c>
      <c r="L105" s="123" t="e">
        <f>TEXT(VLOOKUP($C103,区間記録3,4),"00'00")</f>
        <v>#N/A</v>
      </c>
      <c r="M105" s="123"/>
      <c r="N105" s="31" t="e">
        <f>TEXT(VLOOKUP($C103,区間記録4,2),"(#)")</f>
        <v>#N/A</v>
      </c>
      <c r="O105" s="123" t="e">
        <f>TEXT(VLOOKUP($C103,区間記録4,4),"00'00")</f>
        <v>#N/A</v>
      </c>
      <c r="P105" s="123"/>
      <c r="Q105" s="31" t="e">
        <f>TEXT(VLOOKUP($C103,区間記録5,2),"(#)")</f>
        <v>#N/A</v>
      </c>
      <c r="R105" s="123" t="e">
        <f>TEXT(VLOOKUP($C103,区間記録5,4),"00'00")</f>
        <v>#N/A</v>
      </c>
      <c r="S105" s="123"/>
      <c r="T105" s="31" t="e">
        <f>TEXT(VLOOKUP($C103,区間記録6,2),"(#)")</f>
        <v>#N/A</v>
      </c>
      <c r="U105" s="123" t="e">
        <f>TEXT(VLOOKUP($C103,区間記録6,4),"00'00")</f>
        <v>#N/A</v>
      </c>
      <c r="V105" s="124"/>
      <c r="W105" s="31" t="e">
        <f>TEXT(VLOOKUP($C103,区間記録7,2),"(#)")</f>
        <v>#N/A</v>
      </c>
      <c r="X105" s="123" t="e">
        <f>TEXT(VLOOKUP($C103,区間記録7,4),"00'00")</f>
        <v>#N/A</v>
      </c>
      <c r="Y105" s="123"/>
      <c r="Z105" s="31" t="e">
        <f>TEXT(VLOOKUP($C103,区間記録8,2),"(#)")</f>
        <v>#N/A</v>
      </c>
      <c r="AA105" s="123" t="e">
        <f>TEXT(VLOOKUP($C103,区間記録8,4),"00'00")</f>
        <v>#N/A</v>
      </c>
      <c r="AB105" s="123"/>
      <c r="AC105" s="24" t="e">
        <f>TEXT(VLOOKUP(C103,躍進,6),"(#)")</f>
        <v>#N/A</v>
      </c>
      <c r="AD105" s="25" t="e">
        <f>IF(VLOOKUP(C103,躍進,4)="","",IF(VLOOKUP(C103,躍進,4)&lt;0,TEXT(INT(ABS(VLOOKUP(C103,躍進,4))/60)*100+MOD(ABS(VLOOKUP(C103,躍進,4)),60),"-00'00"),TEXT(INT(VLOOKUP(C103,躍進,4)/60)*100+MOD(VLOOKUP(C103,躍進,4),60),"+00'00")))</f>
        <v>#N/A</v>
      </c>
    </row>
    <row r="106" spans="2:30" ht="15" hidden="1" customHeight="1">
      <c r="B106" s="112">
        <v>33</v>
      </c>
      <c r="C106" s="120" t="str">
        <f>VLOOKUP(B106,区間5,2)</f>
        <v/>
      </c>
      <c r="D106" s="42" t="str">
        <f>IF(COUNT(C106)=0,"",VLOOKUP(C106,出場校,2))</f>
        <v/>
      </c>
      <c r="E106" s="117" t="str">
        <f>IF(COUNT($C106)=0,"",VLOOKUP($C106,選手名,VLOOKUP($C106,オーダー,E$6+1)+1))</f>
        <v/>
      </c>
      <c r="F106" s="117"/>
      <c r="G106" s="28" t="str">
        <f>IF(COUNT($C106)=0,"",VLOOKUP($C106,選手学年,VLOOKUP($C106,オーダー,E$6+1)+1))</f>
        <v/>
      </c>
      <c r="H106" s="116" t="str">
        <f>IF(COUNT($C106)=0,"",VLOOKUP($C106,選手名,VLOOKUP($C106,オーダー,H$6+1)+1))</f>
        <v/>
      </c>
      <c r="I106" s="117"/>
      <c r="J106" s="28" t="str">
        <f>IF(COUNT($C106)=0,"",VLOOKUP($C106,選手学年,VLOOKUP($C106,オーダー,H$6+1)+1))</f>
        <v/>
      </c>
      <c r="K106" s="116" t="str">
        <f>IF(COUNT($C106)=0,"",VLOOKUP($C106,選手名,VLOOKUP($C106,オーダー,K$6+1)+1))</f>
        <v/>
      </c>
      <c r="L106" s="117"/>
      <c r="M106" s="28" t="str">
        <f>IF(COUNT($C106)=0,"",VLOOKUP($C106,選手学年,VLOOKUP($C106,オーダー,K$6+1)+1))</f>
        <v/>
      </c>
      <c r="N106" s="116" t="str">
        <f>IF(COUNT($C106)=0,"",VLOOKUP($C106,選手名,VLOOKUP($C106,オーダー,N$6+1)+1))</f>
        <v/>
      </c>
      <c r="O106" s="117"/>
      <c r="P106" s="28" t="str">
        <f>IF(COUNT($C106)=0,"",VLOOKUP($C106,選手学年,VLOOKUP($C106,オーダー,N$6+1)+1))</f>
        <v/>
      </c>
      <c r="Q106" s="116" t="str">
        <f>IF(COUNT($C106)=0,"",VLOOKUP($C106,選手名,VLOOKUP($C106,オーダー,Q$6+1)+1))</f>
        <v/>
      </c>
      <c r="R106" s="117"/>
      <c r="S106" s="28" t="str">
        <f>IF(COUNT($C106)=0,"",VLOOKUP($C106,選手学年,VLOOKUP($C106,オーダー,Q$6+1)+1))</f>
        <v/>
      </c>
      <c r="T106" s="116" t="str">
        <f>IF(COUNT($C106)=0,"",VLOOKUP($C106,選手名,VLOOKUP($C106,オーダー,T$6+1)+1))</f>
        <v/>
      </c>
      <c r="U106" s="117"/>
      <c r="V106" s="29" t="str">
        <f>IF(COUNT($C106)=0,"",VLOOKUP($C106,選手学年,VLOOKUP($C106,オーダー,T$6+1)+1))</f>
        <v/>
      </c>
      <c r="W106" s="116" t="str">
        <f>IF(COUNT($C106)=0,"",VLOOKUP($C106,選手名,VLOOKUP($C106,オーダー,W$6+1)+1))</f>
        <v/>
      </c>
      <c r="X106" s="117"/>
      <c r="Y106" s="28" t="str">
        <f>IF(COUNT($C106)=0,"",VLOOKUP($C106,選手学年,VLOOKUP($C106,オーダー,W$6+1)+1))</f>
        <v/>
      </c>
      <c r="Z106" s="116" t="str">
        <f>IF(COUNT($C106)=0,"",VLOOKUP($C106,選手名,VLOOKUP($C106,オーダー,Z$6+1)+1))</f>
        <v/>
      </c>
      <c r="AA106" s="117"/>
      <c r="AB106" s="28" t="str">
        <f>IF(COUNT($C106)=0,"",VLOOKUP($C106,選手学年,VLOOKUP($C106,オーダー,Z$6+1)+1))</f>
        <v/>
      </c>
      <c r="AC106" s="118" t="e">
        <f>TEXT(VLOOKUP(C106,出場校,6)*10000+VLOOKUP(C106,出場校,7)*100+VLOOKUP(C106,出場校,8),"00'00")</f>
        <v>#N/A</v>
      </c>
      <c r="AD106" s="119"/>
    </row>
    <row r="107" spans="2:30" ht="15" hidden="1" customHeight="1">
      <c r="B107" s="112"/>
      <c r="C107" s="114"/>
      <c r="D107" s="20" t="str">
        <f>IF(COUNT(C106)=0,"",TEXT(VLOOKUP(C106,出場校,3),"(@)"))</f>
        <v/>
      </c>
      <c r="E107" s="21"/>
      <c r="F107" s="107"/>
      <c r="G107" s="107"/>
      <c r="H107" s="22" t="e">
        <f>TEXT(VLOOKUP($C106,順位変動,H$6*2),"(#)")</f>
        <v>#N/A</v>
      </c>
      <c r="I107" s="107" t="e">
        <f>IF(VLOOKUP(VLOOKUP($C106,順位変動,H$6*2),区間2,4)&lt;10000,TEXT(VLOOKUP(VLOOKUP($C106,順位変動,H$6*2),区間2,4),"00'00"),TEXT(VLOOKUP(VLOOKUP($C106,順位変動,H$6*2),区間2,4),"#°00'00"))</f>
        <v>#N/A</v>
      </c>
      <c r="J107" s="107"/>
      <c r="K107" s="22" t="e">
        <f>TEXT(VLOOKUP($C106,順位変動,K$6*2),"(#)")</f>
        <v>#N/A</v>
      </c>
      <c r="L107" s="107" t="e">
        <f>IF(VLOOKUP(VLOOKUP($C106,順位変動,K$6*2),区間3,4)&lt;10000,TEXT(VLOOKUP(VLOOKUP($C106,順位変動,K$6*2),区間3,4),"00'00"),TEXT(VLOOKUP(VLOOKUP($C106,順位変動,K$6*2),区間3,4),"#°00'00"))</f>
        <v>#N/A</v>
      </c>
      <c r="M107" s="107"/>
      <c r="N107" s="22" t="e">
        <f>TEXT(VLOOKUP($C106,順位変動,N$6*2),"(#)")</f>
        <v>#N/A</v>
      </c>
      <c r="O107" s="107" t="e">
        <f>IF(VLOOKUP(VLOOKUP($C106,順位変動,N$6*2),区間4,4)&lt;10000,TEXT(VLOOKUP(VLOOKUP($C106,順位変動,N$6*2),区間4,4),"00'00"),TEXT(VLOOKUP(VLOOKUP($C106,順位変動,N$6*2),区間4,4),"#°00'00"))</f>
        <v>#N/A</v>
      </c>
      <c r="P107" s="107"/>
      <c r="Q107" s="22" t="e">
        <f>TEXT(VLOOKUP($C106,順位変動,Q$6*2),"(#)")</f>
        <v>#N/A</v>
      </c>
      <c r="R107" s="107" t="e">
        <f>IF(VLOOKUP(VLOOKUP($C106,順位変動,Q$6*2),区間5,4)&lt;10000,TEXT(VLOOKUP(VLOOKUP($C106,順位変動,Q$6*2),区間5,4),"00'00"),TEXT(VLOOKUP(VLOOKUP($C106,順位変動,Q$6*2),区間5,4),"#°00'00"))</f>
        <v>#N/A</v>
      </c>
      <c r="S107" s="107"/>
      <c r="T107" s="22" t="e">
        <f>TEXT(VLOOKUP($C106,順位変動,T$6*2),"(#)")</f>
        <v>#N/A</v>
      </c>
      <c r="U107" s="107" t="e">
        <f>IF(VLOOKUP(VLOOKUP($C106,順位変動,T$6*2),区間6,4)&lt;10000,TEXT(VLOOKUP(VLOOKUP($C106,順位変動,T$6*2),区間6,4),"00'00"),TEXT(VLOOKUP(VLOOKUP($C106,順位変動,T$6*2),区間6,4),"#°00'00"))</f>
        <v>#N/A</v>
      </c>
      <c r="V107" s="108"/>
      <c r="W107" s="22" t="e">
        <f>TEXT(VLOOKUP($C106,順位変動,W$6*2),"(#)")</f>
        <v>#N/A</v>
      </c>
      <c r="X107" s="107" t="e">
        <f>IF(VLOOKUP(VLOOKUP($C106,順位変動,W$6*2),区間7,4)&lt;10000,TEXT(VLOOKUP(VLOOKUP($C106,順位変動,W$6*2),区間7,4),"00'00"),TEXT(VLOOKUP(VLOOKUP($C106,順位変動,W$6*2),区間7,4),"#°00'00"))</f>
        <v>#N/A</v>
      </c>
      <c r="Y107" s="107"/>
      <c r="Z107" s="22" t="e">
        <f>TEXT(VLOOKUP($C106,順位変動,Z$6*2),"(#)")</f>
        <v>#N/A</v>
      </c>
      <c r="AA107" s="107" t="e">
        <f>IF(VLOOKUP(VLOOKUP($C106,順位変動,Z$6*2),区間8,4)&lt;10000,TEXT(VLOOKUP(VLOOKUP($C106,順位変動,Z$6*2),区間8,4),"00'00"),TEXT(VLOOKUP(VLOOKUP($C106,順位変動,Z$6*2),区間8,4),"#°00'00"))</f>
        <v>#N/A</v>
      </c>
      <c r="AB107" s="107"/>
      <c r="AC107" s="121" t="e">
        <f>R107</f>
        <v>#N/A</v>
      </c>
      <c r="AD107" s="122"/>
    </row>
    <row r="108" spans="2:30" ht="15" hidden="1" customHeight="1">
      <c r="B108" s="112"/>
      <c r="C108" s="115"/>
      <c r="D108" s="23" t="str">
        <f>IF(COUNT(C106)=0,"",TEXT(VLOOKUP(B106,区間5,4),"00分00秒"))</f>
        <v/>
      </c>
      <c r="E108" s="30" t="e">
        <f>TEXT(VLOOKUP($C106,順位変動,E$6*2),"(#)")</f>
        <v>#N/A</v>
      </c>
      <c r="F108" s="123" t="e">
        <f>IF(VLOOKUP(VLOOKUP($C106,順位変動,E$6*2),区間1,4)&lt;10000,TEXT(VLOOKUP(VLOOKUP($C106,順位変動,E$6*2),区間1,4),"00'00"),TEXT(VLOOKUP(VLOOKUP($C106,順位変動,E$6*2),区間1,4),"#°00'00"))</f>
        <v>#N/A</v>
      </c>
      <c r="G108" s="123"/>
      <c r="H108" s="31" t="e">
        <f>TEXT(VLOOKUP($C106,区間記録2,2),"(#)")</f>
        <v>#N/A</v>
      </c>
      <c r="I108" s="123" t="e">
        <f>TEXT(VLOOKUP($C106,区間記録2,4),"00'00")</f>
        <v>#N/A</v>
      </c>
      <c r="J108" s="123"/>
      <c r="K108" s="31" t="e">
        <f>TEXT(VLOOKUP($C106,区間記録3,2),"(#)")</f>
        <v>#N/A</v>
      </c>
      <c r="L108" s="123" t="e">
        <f>TEXT(VLOOKUP($C106,区間記録3,4),"00'00")</f>
        <v>#N/A</v>
      </c>
      <c r="M108" s="123"/>
      <c r="N108" s="31" t="e">
        <f>TEXT(VLOOKUP($C106,区間記録4,2),"(#)")</f>
        <v>#N/A</v>
      </c>
      <c r="O108" s="123" t="e">
        <f>TEXT(VLOOKUP($C106,区間記録4,4),"00'00")</f>
        <v>#N/A</v>
      </c>
      <c r="P108" s="123"/>
      <c r="Q108" s="31" t="e">
        <f>TEXT(VLOOKUP($C106,区間記録5,2),"(#)")</f>
        <v>#N/A</v>
      </c>
      <c r="R108" s="123" t="e">
        <f>TEXT(VLOOKUP($C106,区間記録5,4),"00'00")</f>
        <v>#N/A</v>
      </c>
      <c r="S108" s="123"/>
      <c r="T108" s="31" t="e">
        <f>TEXT(VLOOKUP($C106,区間記録6,2),"(#)")</f>
        <v>#N/A</v>
      </c>
      <c r="U108" s="123" t="e">
        <f>TEXT(VLOOKUP($C106,区間記録6,4),"00'00")</f>
        <v>#N/A</v>
      </c>
      <c r="V108" s="124"/>
      <c r="W108" s="31" t="e">
        <f>TEXT(VLOOKUP($C106,区間記録7,2),"(#)")</f>
        <v>#N/A</v>
      </c>
      <c r="X108" s="123" t="e">
        <f>TEXT(VLOOKUP($C106,区間記録7,4),"00'00")</f>
        <v>#N/A</v>
      </c>
      <c r="Y108" s="123"/>
      <c r="Z108" s="31" t="e">
        <f>TEXT(VLOOKUP($C106,区間記録8,2),"(#)")</f>
        <v>#N/A</v>
      </c>
      <c r="AA108" s="123" t="e">
        <f>TEXT(VLOOKUP($C106,区間記録8,4),"00'00")</f>
        <v>#N/A</v>
      </c>
      <c r="AB108" s="123"/>
      <c r="AC108" s="24" t="e">
        <f>TEXT(VLOOKUP(C106,躍進,6),"(#)")</f>
        <v>#N/A</v>
      </c>
      <c r="AD108" s="25" t="e">
        <f>IF(VLOOKUP(C106,躍進,4)="","",IF(VLOOKUP(C106,躍進,4)&lt;0,TEXT(INT(ABS(VLOOKUP(C106,躍進,4))/60)*100+MOD(ABS(VLOOKUP(C106,躍進,4)),60),"-00'00"),TEXT(INT(VLOOKUP(C106,躍進,4)/60)*100+MOD(VLOOKUP(C106,躍進,4),60),"+00'00")))</f>
        <v>#N/A</v>
      </c>
    </row>
    <row r="109" spans="2:30" ht="15" hidden="1" customHeight="1">
      <c r="B109" s="112">
        <v>34</v>
      </c>
      <c r="C109" s="120" t="str">
        <f>VLOOKUP(B109,区間5,2)</f>
        <v/>
      </c>
      <c r="D109" s="42" t="str">
        <f>IF(COUNT(C109)=0,"",VLOOKUP(C109,出場校,2))</f>
        <v/>
      </c>
      <c r="E109" s="117" t="str">
        <f>IF(COUNT($C109)=0,"",VLOOKUP($C109,選手名,VLOOKUP($C109,オーダー,E$6+1)+1))</f>
        <v/>
      </c>
      <c r="F109" s="117"/>
      <c r="G109" s="28" t="str">
        <f>IF(COUNT($C109)=0,"",VLOOKUP($C109,選手学年,VLOOKUP($C109,オーダー,E$6+1)+1))</f>
        <v/>
      </c>
      <c r="H109" s="116" t="str">
        <f>IF(COUNT($C109)=0,"",VLOOKUP($C109,選手名,VLOOKUP($C109,オーダー,H$6+1)+1))</f>
        <v/>
      </c>
      <c r="I109" s="117"/>
      <c r="J109" s="28" t="str">
        <f>IF(COUNT($C109)=0,"",VLOOKUP($C109,選手学年,VLOOKUP($C109,オーダー,H$6+1)+1))</f>
        <v/>
      </c>
      <c r="K109" s="116" t="str">
        <f>IF(COUNT($C109)=0,"",VLOOKUP($C109,選手名,VLOOKUP($C109,オーダー,K$6+1)+1))</f>
        <v/>
      </c>
      <c r="L109" s="117"/>
      <c r="M109" s="28" t="str">
        <f>IF(COUNT($C109)=0,"",VLOOKUP($C109,選手学年,VLOOKUP($C109,オーダー,K$6+1)+1))</f>
        <v/>
      </c>
      <c r="N109" s="116" t="str">
        <f>IF(COUNT($C109)=0,"",VLOOKUP($C109,選手名,VLOOKUP($C109,オーダー,N$6+1)+1))</f>
        <v/>
      </c>
      <c r="O109" s="117"/>
      <c r="P109" s="28" t="str">
        <f>IF(COUNT($C109)=0,"",VLOOKUP($C109,選手学年,VLOOKUP($C109,オーダー,N$6+1)+1))</f>
        <v/>
      </c>
      <c r="Q109" s="116" t="str">
        <f>IF(COUNT($C109)=0,"",VLOOKUP($C109,選手名,VLOOKUP($C109,オーダー,Q$6+1)+1))</f>
        <v/>
      </c>
      <c r="R109" s="117"/>
      <c r="S109" s="28" t="str">
        <f>IF(COUNT($C109)=0,"",VLOOKUP($C109,選手学年,VLOOKUP($C109,オーダー,Q$6+1)+1))</f>
        <v/>
      </c>
      <c r="T109" s="116" t="str">
        <f>IF(COUNT($C109)=0,"",VLOOKUP($C109,選手名,VLOOKUP($C109,オーダー,T$6+1)+1))</f>
        <v/>
      </c>
      <c r="U109" s="117"/>
      <c r="V109" s="29" t="str">
        <f>IF(COUNT($C109)=0,"",VLOOKUP($C109,選手学年,VLOOKUP($C109,オーダー,T$6+1)+1))</f>
        <v/>
      </c>
      <c r="W109" s="116" t="str">
        <f>IF(COUNT($C109)=0,"",VLOOKUP($C109,選手名,VLOOKUP($C109,オーダー,W$6+1)+1))</f>
        <v/>
      </c>
      <c r="X109" s="117"/>
      <c r="Y109" s="28" t="str">
        <f>IF(COUNT($C109)=0,"",VLOOKUP($C109,選手学年,VLOOKUP($C109,オーダー,W$6+1)+1))</f>
        <v/>
      </c>
      <c r="Z109" s="116" t="str">
        <f>IF(COUNT($C109)=0,"",VLOOKUP($C109,選手名,VLOOKUP($C109,オーダー,Z$6+1)+1))</f>
        <v/>
      </c>
      <c r="AA109" s="117"/>
      <c r="AB109" s="28" t="str">
        <f>IF(COUNT($C109)=0,"",VLOOKUP($C109,選手学年,VLOOKUP($C109,オーダー,Z$6+1)+1))</f>
        <v/>
      </c>
      <c r="AC109" s="118" t="e">
        <f>TEXT(VLOOKUP(C109,出場校,6)*10000+VLOOKUP(C109,出場校,7)*100+VLOOKUP(C109,出場校,8),"00'00")</f>
        <v>#N/A</v>
      </c>
      <c r="AD109" s="119"/>
    </row>
    <row r="110" spans="2:30" ht="15" hidden="1" customHeight="1">
      <c r="B110" s="112"/>
      <c r="C110" s="114"/>
      <c r="D110" s="20" t="str">
        <f>IF(COUNT(C109)=0,"",TEXT(VLOOKUP(C109,出場校,3),"(@)"))</f>
        <v/>
      </c>
      <c r="E110" s="21"/>
      <c r="F110" s="107"/>
      <c r="G110" s="107"/>
      <c r="H110" s="22" t="e">
        <f>TEXT(VLOOKUP($C109,順位変動,H$6*2),"(#)")</f>
        <v>#N/A</v>
      </c>
      <c r="I110" s="107" t="e">
        <f>IF(VLOOKUP(VLOOKUP($C109,順位変動,H$6*2),区間2,4)&lt;10000,TEXT(VLOOKUP(VLOOKUP($C109,順位変動,H$6*2),区間2,4),"00'00"),TEXT(VLOOKUP(VLOOKUP($C109,順位変動,H$6*2),区間2,4),"#°00'00"))</f>
        <v>#N/A</v>
      </c>
      <c r="J110" s="107"/>
      <c r="K110" s="22" t="e">
        <f>TEXT(VLOOKUP($C109,順位変動,K$6*2),"(#)")</f>
        <v>#N/A</v>
      </c>
      <c r="L110" s="107" t="e">
        <f>IF(VLOOKUP(VLOOKUP($C109,順位変動,K$6*2),区間3,4)&lt;10000,TEXT(VLOOKUP(VLOOKUP($C109,順位変動,K$6*2),区間3,4),"00'00"),TEXT(VLOOKUP(VLOOKUP($C109,順位変動,K$6*2),区間3,4),"#°00'00"))</f>
        <v>#N/A</v>
      </c>
      <c r="M110" s="107"/>
      <c r="N110" s="22" t="e">
        <f>TEXT(VLOOKUP($C109,順位変動,N$6*2),"(#)")</f>
        <v>#N/A</v>
      </c>
      <c r="O110" s="107" t="e">
        <f>IF(VLOOKUP(VLOOKUP($C109,順位変動,N$6*2),区間4,4)&lt;10000,TEXT(VLOOKUP(VLOOKUP($C109,順位変動,N$6*2),区間4,4),"00'00"),TEXT(VLOOKUP(VLOOKUP($C109,順位変動,N$6*2),区間4,4),"#°00'00"))</f>
        <v>#N/A</v>
      </c>
      <c r="P110" s="107"/>
      <c r="Q110" s="22" t="e">
        <f>TEXT(VLOOKUP($C109,順位変動,Q$6*2),"(#)")</f>
        <v>#N/A</v>
      </c>
      <c r="R110" s="107" t="e">
        <f>IF(VLOOKUP(VLOOKUP($C109,順位変動,Q$6*2),区間5,4)&lt;10000,TEXT(VLOOKUP(VLOOKUP($C109,順位変動,Q$6*2),区間5,4),"00'00"),TEXT(VLOOKUP(VLOOKUP($C109,順位変動,Q$6*2),区間5,4),"#°00'00"))</f>
        <v>#N/A</v>
      </c>
      <c r="S110" s="107"/>
      <c r="T110" s="22" t="e">
        <f>TEXT(VLOOKUP($C109,順位変動,T$6*2),"(#)")</f>
        <v>#N/A</v>
      </c>
      <c r="U110" s="107" t="e">
        <f>IF(VLOOKUP(VLOOKUP($C109,順位変動,T$6*2),区間6,4)&lt;10000,TEXT(VLOOKUP(VLOOKUP($C109,順位変動,T$6*2),区間6,4),"00'00"),TEXT(VLOOKUP(VLOOKUP($C109,順位変動,T$6*2),区間6,4),"#°00'00"))</f>
        <v>#N/A</v>
      </c>
      <c r="V110" s="108"/>
      <c r="W110" s="22" t="e">
        <f>TEXT(VLOOKUP($C109,順位変動,W$6*2),"(#)")</f>
        <v>#N/A</v>
      </c>
      <c r="X110" s="107" t="e">
        <f>IF(VLOOKUP(VLOOKUP($C109,順位変動,W$6*2),区間7,4)&lt;10000,TEXT(VLOOKUP(VLOOKUP($C109,順位変動,W$6*2),区間7,4),"00'00"),TEXT(VLOOKUP(VLOOKUP($C109,順位変動,W$6*2),区間7,4),"#°00'00"))</f>
        <v>#N/A</v>
      </c>
      <c r="Y110" s="107"/>
      <c r="Z110" s="22" t="e">
        <f>TEXT(VLOOKUP($C109,順位変動,Z$6*2),"(#)")</f>
        <v>#N/A</v>
      </c>
      <c r="AA110" s="107" t="e">
        <f>IF(VLOOKUP(VLOOKUP($C109,順位変動,Z$6*2),区間8,4)&lt;10000,TEXT(VLOOKUP(VLOOKUP($C109,順位変動,Z$6*2),区間8,4),"00'00"),TEXT(VLOOKUP(VLOOKUP($C109,順位変動,Z$6*2),区間8,4),"#°00'00"))</f>
        <v>#N/A</v>
      </c>
      <c r="AB110" s="107"/>
      <c r="AC110" s="121" t="e">
        <f>R110</f>
        <v>#N/A</v>
      </c>
      <c r="AD110" s="122"/>
    </row>
    <row r="111" spans="2:30" ht="15" hidden="1" customHeight="1">
      <c r="B111" s="112"/>
      <c r="C111" s="115"/>
      <c r="D111" s="23" t="str">
        <f>IF(COUNT(C109)=0,"",TEXT(VLOOKUP(B109,区間5,4),"00分00秒"))</f>
        <v/>
      </c>
      <c r="E111" s="30" t="e">
        <f>TEXT(VLOOKUP($C109,順位変動,E$6*2),"(#)")</f>
        <v>#N/A</v>
      </c>
      <c r="F111" s="123" t="e">
        <f>IF(VLOOKUP(VLOOKUP($C109,順位変動,E$6*2),区間1,4)&lt;10000,TEXT(VLOOKUP(VLOOKUP($C109,順位変動,E$6*2),区間1,4),"00'00"),TEXT(VLOOKUP(VLOOKUP($C109,順位変動,E$6*2),区間1,4),"#°00'00"))</f>
        <v>#N/A</v>
      </c>
      <c r="G111" s="123"/>
      <c r="H111" s="31" t="e">
        <f>TEXT(VLOOKUP($C109,区間記録2,2),"(#)")</f>
        <v>#N/A</v>
      </c>
      <c r="I111" s="123" t="e">
        <f>TEXT(VLOOKUP($C109,区間記録2,4),"00'00")</f>
        <v>#N/A</v>
      </c>
      <c r="J111" s="123"/>
      <c r="K111" s="31" t="e">
        <f>TEXT(VLOOKUP($C109,区間記録3,2),"(#)")</f>
        <v>#N/A</v>
      </c>
      <c r="L111" s="123" t="e">
        <f>TEXT(VLOOKUP($C109,区間記録3,4),"00'00")</f>
        <v>#N/A</v>
      </c>
      <c r="M111" s="123"/>
      <c r="N111" s="31" t="e">
        <f>TEXT(VLOOKUP($C109,区間記録4,2),"(#)")</f>
        <v>#N/A</v>
      </c>
      <c r="O111" s="123" t="e">
        <f>TEXT(VLOOKUP($C109,区間記録4,4),"00'00")</f>
        <v>#N/A</v>
      </c>
      <c r="P111" s="123"/>
      <c r="Q111" s="31" t="e">
        <f>TEXT(VLOOKUP($C109,区間記録5,2),"(#)")</f>
        <v>#N/A</v>
      </c>
      <c r="R111" s="123" t="e">
        <f>TEXT(VLOOKUP($C109,区間記録5,4),"00'00")</f>
        <v>#N/A</v>
      </c>
      <c r="S111" s="123"/>
      <c r="T111" s="31" t="e">
        <f>TEXT(VLOOKUP($C109,区間記録6,2),"(#)")</f>
        <v>#N/A</v>
      </c>
      <c r="U111" s="123" t="e">
        <f>TEXT(VLOOKUP($C109,区間記録6,4),"00'00")</f>
        <v>#N/A</v>
      </c>
      <c r="V111" s="124"/>
      <c r="W111" s="31" t="e">
        <f>TEXT(VLOOKUP($C109,区間記録7,2),"(#)")</f>
        <v>#N/A</v>
      </c>
      <c r="X111" s="123" t="e">
        <f>TEXT(VLOOKUP($C109,区間記録7,4),"00'00")</f>
        <v>#N/A</v>
      </c>
      <c r="Y111" s="123"/>
      <c r="Z111" s="31" t="e">
        <f>TEXT(VLOOKUP($C109,区間記録8,2),"(#)")</f>
        <v>#N/A</v>
      </c>
      <c r="AA111" s="123" t="e">
        <f>TEXT(VLOOKUP($C109,区間記録8,4),"00'00")</f>
        <v>#N/A</v>
      </c>
      <c r="AB111" s="123"/>
      <c r="AC111" s="24" t="e">
        <f>TEXT(VLOOKUP(C109,躍進,6),"(#)")</f>
        <v>#N/A</v>
      </c>
      <c r="AD111" s="25" t="e">
        <f>IF(VLOOKUP(C109,躍進,4)="","",IF(VLOOKUP(C109,躍進,4)&lt;0,TEXT(INT(ABS(VLOOKUP(C109,躍進,4))/60)*100+MOD(ABS(VLOOKUP(C109,躍進,4)),60),"-00'00"),TEXT(INT(VLOOKUP(C109,躍進,4)/60)*100+MOD(VLOOKUP(C109,躍進,4),60),"+00'00")))</f>
        <v>#N/A</v>
      </c>
    </row>
    <row r="112" spans="2:30" ht="15" hidden="1" customHeight="1">
      <c r="B112" s="112">
        <v>35</v>
      </c>
      <c r="C112" s="120" t="str">
        <f>VLOOKUP(B112,区間5,2)</f>
        <v/>
      </c>
      <c r="D112" s="42" t="str">
        <f>IF(COUNT(C112)=0,"",VLOOKUP(C112,出場校,2))</f>
        <v/>
      </c>
      <c r="E112" s="117" t="str">
        <f>IF(COUNT($C112)=0,"",VLOOKUP($C112,選手名,VLOOKUP($C112,オーダー,E$6+1)+1))</f>
        <v/>
      </c>
      <c r="F112" s="117"/>
      <c r="G112" s="28" t="str">
        <f>IF(COUNT($C112)=0,"",VLOOKUP($C112,選手学年,VLOOKUP($C112,オーダー,E$6+1)+1))</f>
        <v/>
      </c>
      <c r="H112" s="116" t="str">
        <f>IF(COUNT($C112)=0,"",VLOOKUP($C112,選手名,VLOOKUP($C112,オーダー,H$6+1)+1))</f>
        <v/>
      </c>
      <c r="I112" s="117"/>
      <c r="J112" s="28" t="str">
        <f>IF(COUNT($C112)=0,"",VLOOKUP($C112,選手学年,VLOOKUP($C112,オーダー,H$6+1)+1))</f>
        <v/>
      </c>
      <c r="K112" s="116" t="str">
        <f>IF(COUNT($C112)=0,"",VLOOKUP($C112,選手名,VLOOKUP($C112,オーダー,K$6+1)+1))</f>
        <v/>
      </c>
      <c r="L112" s="117"/>
      <c r="M112" s="28" t="str">
        <f>IF(COUNT($C112)=0,"",VLOOKUP($C112,選手学年,VLOOKUP($C112,オーダー,K$6+1)+1))</f>
        <v/>
      </c>
      <c r="N112" s="116" t="str">
        <f>IF(COUNT($C112)=0,"",VLOOKUP($C112,選手名,VLOOKUP($C112,オーダー,N$6+1)+1))</f>
        <v/>
      </c>
      <c r="O112" s="117"/>
      <c r="P112" s="28" t="str">
        <f>IF(COUNT($C112)=0,"",VLOOKUP($C112,選手学年,VLOOKUP($C112,オーダー,N$6+1)+1))</f>
        <v/>
      </c>
      <c r="Q112" s="116" t="str">
        <f>IF(COUNT($C112)=0,"",VLOOKUP($C112,選手名,VLOOKUP($C112,オーダー,Q$6+1)+1))</f>
        <v/>
      </c>
      <c r="R112" s="117"/>
      <c r="S112" s="28" t="str">
        <f>IF(COUNT($C112)=0,"",VLOOKUP($C112,選手学年,VLOOKUP($C112,オーダー,Q$6+1)+1))</f>
        <v/>
      </c>
      <c r="T112" s="116" t="str">
        <f>IF(COUNT($C112)=0,"",VLOOKUP($C112,選手名,VLOOKUP($C112,オーダー,T$6+1)+1))</f>
        <v/>
      </c>
      <c r="U112" s="117"/>
      <c r="V112" s="29" t="str">
        <f>IF(COUNT($C112)=0,"",VLOOKUP($C112,選手学年,VLOOKUP($C112,オーダー,T$6+1)+1))</f>
        <v/>
      </c>
      <c r="W112" s="116" t="str">
        <f>IF(COUNT($C112)=0,"",VLOOKUP($C112,選手名,VLOOKUP($C112,オーダー,W$6+1)+1))</f>
        <v/>
      </c>
      <c r="X112" s="117"/>
      <c r="Y112" s="28" t="str">
        <f>IF(COUNT($C112)=0,"",VLOOKUP($C112,選手学年,VLOOKUP($C112,オーダー,W$6+1)+1))</f>
        <v/>
      </c>
      <c r="Z112" s="116" t="str">
        <f>IF(COUNT($C112)=0,"",VLOOKUP($C112,選手名,VLOOKUP($C112,オーダー,Z$6+1)+1))</f>
        <v/>
      </c>
      <c r="AA112" s="117"/>
      <c r="AB112" s="28" t="str">
        <f>IF(COUNT($C112)=0,"",VLOOKUP($C112,選手学年,VLOOKUP($C112,オーダー,Z$6+1)+1))</f>
        <v/>
      </c>
      <c r="AC112" s="118" t="e">
        <f>TEXT(VLOOKUP(C112,出場校,6)*10000+VLOOKUP(C112,出場校,7)*100+VLOOKUP(C112,出場校,8),"00'00")</f>
        <v>#N/A</v>
      </c>
      <c r="AD112" s="119"/>
    </row>
    <row r="113" spans="2:30" ht="15" hidden="1" customHeight="1">
      <c r="B113" s="112"/>
      <c r="C113" s="114"/>
      <c r="D113" s="20" t="str">
        <f>IF(COUNT(C112)=0,"",TEXT(VLOOKUP(C112,出場校,3),"(@)"))</f>
        <v/>
      </c>
      <c r="E113" s="21"/>
      <c r="F113" s="107"/>
      <c r="G113" s="107"/>
      <c r="H113" s="22" t="e">
        <f>TEXT(VLOOKUP($C112,順位変動,H$6*2),"(#)")</f>
        <v>#N/A</v>
      </c>
      <c r="I113" s="107" t="e">
        <f>IF(VLOOKUP(VLOOKUP($C112,順位変動,H$6*2),区間2,4)&lt;10000,TEXT(VLOOKUP(VLOOKUP($C112,順位変動,H$6*2),区間2,4),"00'00"),TEXT(VLOOKUP(VLOOKUP($C112,順位変動,H$6*2),区間2,4),"#°00'00"))</f>
        <v>#N/A</v>
      </c>
      <c r="J113" s="107"/>
      <c r="K113" s="22" t="e">
        <f>TEXT(VLOOKUP($C112,順位変動,K$6*2),"(#)")</f>
        <v>#N/A</v>
      </c>
      <c r="L113" s="107" t="e">
        <f>IF(VLOOKUP(VLOOKUP($C112,順位変動,K$6*2),区間3,4)&lt;10000,TEXT(VLOOKUP(VLOOKUP($C112,順位変動,K$6*2),区間3,4),"00'00"),TEXT(VLOOKUP(VLOOKUP($C112,順位変動,K$6*2),区間3,4),"#°00'00"))</f>
        <v>#N/A</v>
      </c>
      <c r="M113" s="107"/>
      <c r="N113" s="22" t="e">
        <f>TEXT(VLOOKUP($C112,順位変動,N$6*2),"(#)")</f>
        <v>#N/A</v>
      </c>
      <c r="O113" s="107" t="e">
        <f>IF(VLOOKUP(VLOOKUP($C112,順位変動,N$6*2),区間4,4)&lt;10000,TEXT(VLOOKUP(VLOOKUP($C112,順位変動,N$6*2),区間4,4),"00'00"),TEXT(VLOOKUP(VLOOKUP($C112,順位変動,N$6*2),区間4,4),"#°00'00"))</f>
        <v>#N/A</v>
      </c>
      <c r="P113" s="107"/>
      <c r="Q113" s="22" t="e">
        <f>TEXT(VLOOKUP($C112,順位変動,Q$6*2),"(#)")</f>
        <v>#N/A</v>
      </c>
      <c r="R113" s="107" t="e">
        <f>IF(VLOOKUP(VLOOKUP($C112,順位変動,Q$6*2),区間5,4)&lt;10000,TEXT(VLOOKUP(VLOOKUP($C112,順位変動,Q$6*2),区間5,4),"00'00"),TEXT(VLOOKUP(VLOOKUP($C112,順位変動,Q$6*2),区間5,4),"#°00'00"))</f>
        <v>#N/A</v>
      </c>
      <c r="S113" s="107"/>
      <c r="T113" s="22" t="e">
        <f>TEXT(VLOOKUP($C112,順位変動,T$6*2),"(#)")</f>
        <v>#N/A</v>
      </c>
      <c r="U113" s="107" t="e">
        <f>IF(VLOOKUP(VLOOKUP($C112,順位変動,T$6*2),区間6,4)&lt;10000,TEXT(VLOOKUP(VLOOKUP($C112,順位変動,T$6*2),区間6,4),"00'00"),TEXT(VLOOKUP(VLOOKUP($C112,順位変動,T$6*2),区間6,4),"#°00'00"))</f>
        <v>#N/A</v>
      </c>
      <c r="V113" s="108"/>
      <c r="W113" s="22" t="e">
        <f>TEXT(VLOOKUP($C112,順位変動,W$6*2),"(#)")</f>
        <v>#N/A</v>
      </c>
      <c r="X113" s="107" t="e">
        <f>IF(VLOOKUP(VLOOKUP($C112,順位変動,W$6*2),区間7,4)&lt;10000,TEXT(VLOOKUP(VLOOKUP($C112,順位変動,W$6*2),区間7,4),"00'00"),TEXT(VLOOKUP(VLOOKUP($C112,順位変動,W$6*2),区間7,4),"#°00'00"))</f>
        <v>#N/A</v>
      </c>
      <c r="Y113" s="107"/>
      <c r="Z113" s="22" t="e">
        <f>TEXT(VLOOKUP($C112,順位変動,Z$6*2),"(#)")</f>
        <v>#N/A</v>
      </c>
      <c r="AA113" s="107" t="e">
        <f>IF(VLOOKUP(VLOOKUP($C112,順位変動,Z$6*2),区間8,4)&lt;10000,TEXT(VLOOKUP(VLOOKUP($C112,順位変動,Z$6*2),区間8,4),"00'00"),TEXT(VLOOKUP(VLOOKUP($C112,順位変動,Z$6*2),区間8,4),"#°00'00"))</f>
        <v>#N/A</v>
      </c>
      <c r="AB113" s="107"/>
      <c r="AC113" s="121" t="e">
        <f>R113</f>
        <v>#N/A</v>
      </c>
      <c r="AD113" s="122"/>
    </row>
    <row r="114" spans="2:30" ht="15" hidden="1" customHeight="1">
      <c r="B114" s="112"/>
      <c r="C114" s="115"/>
      <c r="D114" s="23" t="str">
        <f>IF(COUNT(C112)=0,"",TEXT(VLOOKUP(B112,区間5,4),"00分00秒"))</f>
        <v/>
      </c>
      <c r="E114" s="30" t="e">
        <f>TEXT(VLOOKUP($C112,順位変動,E$6*2),"(#)")</f>
        <v>#N/A</v>
      </c>
      <c r="F114" s="123" t="e">
        <f>IF(VLOOKUP(VLOOKUP($C112,順位変動,E$6*2),区間1,4)&lt;10000,TEXT(VLOOKUP(VLOOKUP($C112,順位変動,E$6*2),区間1,4),"00'00"),TEXT(VLOOKUP(VLOOKUP($C112,順位変動,E$6*2),区間1,4),"#°00'00"))</f>
        <v>#N/A</v>
      </c>
      <c r="G114" s="123"/>
      <c r="H114" s="31" t="e">
        <f>TEXT(VLOOKUP($C112,区間記録2,2),"(#)")</f>
        <v>#N/A</v>
      </c>
      <c r="I114" s="123" t="e">
        <f>TEXT(VLOOKUP($C112,区間記録2,4),"00'00")</f>
        <v>#N/A</v>
      </c>
      <c r="J114" s="123"/>
      <c r="K114" s="31" t="e">
        <f>TEXT(VLOOKUP($C112,区間記録3,2),"(#)")</f>
        <v>#N/A</v>
      </c>
      <c r="L114" s="123" t="e">
        <f>TEXT(VLOOKUP($C112,区間記録3,4),"00'00")</f>
        <v>#N/A</v>
      </c>
      <c r="M114" s="123"/>
      <c r="N114" s="31" t="e">
        <f>TEXT(VLOOKUP($C112,区間記録4,2),"(#)")</f>
        <v>#N/A</v>
      </c>
      <c r="O114" s="123" t="e">
        <f>TEXT(VLOOKUP($C112,区間記録4,4),"00'00")</f>
        <v>#N/A</v>
      </c>
      <c r="P114" s="123"/>
      <c r="Q114" s="31" t="e">
        <f>TEXT(VLOOKUP($C112,区間記録5,2),"(#)")</f>
        <v>#N/A</v>
      </c>
      <c r="R114" s="123" t="e">
        <f>TEXT(VLOOKUP($C112,区間記録5,4),"00'00")</f>
        <v>#N/A</v>
      </c>
      <c r="S114" s="123"/>
      <c r="T114" s="31" t="e">
        <f>TEXT(VLOOKUP($C112,区間記録6,2),"(#)")</f>
        <v>#N/A</v>
      </c>
      <c r="U114" s="123" t="e">
        <f>TEXT(VLOOKUP($C112,区間記録6,4),"00'00")</f>
        <v>#N/A</v>
      </c>
      <c r="V114" s="124"/>
      <c r="W114" s="31" t="e">
        <f>TEXT(VLOOKUP($C112,区間記録7,2),"(#)")</f>
        <v>#N/A</v>
      </c>
      <c r="X114" s="123" t="e">
        <f>TEXT(VLOOKUP($C112,区間記録7,4),"00'00")</f>
        <v>#N/A</v>
      </c>
      <c r="Y114" s="123"/>
      <c r="Z114" s="31" t="e">
        <f>TEXT(VLOOKUP($C112,区間記録8,2),"(#)")</f>
        <v>#N/A</v>
      </c>
      <c r="AA114" s="123" t="e">
        <f>TEXT(VLOOKUP($C112,区間記録8,4),"00'00")</f>
        <v>#N/A</v>
      </c>
      <c r="AB114" s="123"/>
      <c r="AC114" s="24" t="e">
        <f>TEXT(VLOOKUP(C112,躍進,6),"(#)")</f>
        <v>#N/A</v>
      </c>
      <c r="AD114" s="25" t="e">
        <f>IF(VLOOKUP(C112,躍進,4)="","",IF(VLOOKUP(C112,躍進,4)&lt;0,TEXT(INT(ABS(VLOOKUP(C112,躍進,4))/60)*100+MOD(ABS(VLOOKUP(C112,躍進,4)),60),"-00'00"),TEXT(INT(VLOOKUP(C112,躍進,4)/60)*100+MOD(VLOOKUP(C112,躍進,4),60),"+00'00")))</f>
        <v>#N/A</v>
      </c>
    </row>
    <row r="115" spans="2:30" ht="15" hidden="1" customHeight="1">
      <c r="B115" s="112">
        <v>36</v>
      </c>
      <c r="C115" s="120" t="str">
        <f>VLOOKUP(B115,区間5,2)</f>
        <v/>
      </c>
      <c r="D115" s="42" t="str">
        <f>IF(COUNT(C115)=0,"",VLOOKUP(C115,出場校,2))</f>
        <v/>
      </c>
      <c r="E115" s="117" t="str">
        <f>IF(COUNT($C115)=0,"",VLOOKUP($C115,選手名,VLOOKUP($C115,オーダー,E$6+1)+1))</f>
        <v/>
      </c>
      <c r="F115" s="117"/>
      <c r="G115" s="28" t="str">
        <f>IF(COUNT($C115)=0,"",VLOOKUP($C115,選手学年,VLOOKUP($C115,オーダー,E$6+1)+1))</f>
        <v/>
      </c>
      <c r="H115" s="116" t="str">
        <f>IF(COUNT($C115)=0,"",VLOOKUP($C115,選手名,VLOOKUP($C115,オーダー,H$6+1)+1))</f>
        <v/>
      </c>
      <c r="I115" s="117"/>
      <c r="J115" s="28" t="str">
        <f>IF(COUNT($C115)=0,"",VLOOKUP($C115,選手学年,VLOOKUP($C115,オーダー,H$6+1)+1))</f>
        <v/>
      </c>
      <c r="K115" s="116" t="str">
        <f>IF(COUNT($C115)=0,"",VLOOKUP($C115,選手名,VLOOKUP($C115,オーダー,K$6+1)+1))</f>
        <v/>
      </c>
      <c r="L115" s="117"/>
      <c r="M115" s="28" t="str">
        <f>IF(COUNT($C115)=0,"",VLOOKUP($C115,選手学年,VLOOKUP($C115,オーダー,K$6+1)+1))</f>
        <v/>
      </c>
      <c r="N115" s="116" t="str">
        <f>IF(COUNT($C115)=0,"",VLOOKUP($C115,選手名,VLOOKUP($C115,オーダー,N$6+1)+1))</f>
        <v/>
      </c>
      <c r="O115" s="117"/>
      <c r="P115" s="28" t="str">
        <f>IF(COUNT($C115)=0,"",VLOOKUP($C115,選手学年,VLOOKUP($C115,オーダー,N$6+1)+1))</f>
        <v/>
      </c>
      <c r="Q115" s="116" t="str">
        <f>IF(COUNT($C115)=0,"",VLOOKUP($C115,選手名,VLOOKUP($C115,オーダー,Q$6+1)+1))</f>
        <v/>
      </c>
      <c r="R115" s="117"/>
      <c r="S115" s="28" t="str">
        <f>IF(COUNT($C115)=0,"",VLOOKUP($C115,選手学年,VLOOKUP($C115,オーダー,Q$6+1)+1))</f>
        <v/>
      </c>
      <c r="T115" s="116" t="str">
        <f>IF(COUNT($C115)=0,"",VLOOKUP($C115,選手名,VLOOKUP($C115,オーダー,T$6+1)+1))</f>
        <v/>
      </c>
      <c r="U115" s="117"/>
      <c r="V115" s="29" t="str">
        <f>IF(COUNT($C115)=0,"",VLOOKUP($C115,選手学年,VLOOKUP($C115,オーダー,T$6+1)+1))</f>
        <v/>
      </c>
      <c r="W115" s="116" t="str">
        <f>IF(COUNT($C115)=0,"",VLOOKUP($C115,選手名,VLOOKUP($C115,オーダー,W$6+1)+1))</f>
        <v/>
      </c>
      <c r="X115" s="117"/>
      <c r="Y115" s="28" t="str">
        <f>IF(COUNT($C115)=0,"",VLOOKUP($C115,選手学年,VLOOKUP($C115,オーダー,W$6+1)+1))</f>
        <v/>
      </c>
      <c r="Z115" s="116" t="str">
        <f>IF(COUNT($C115)=0,"",VLOOKUP($C115,選手名,VLOOKUP($C115,オーダー,Z$6+1)+1))</f>
        <v/>
      </c>
      <c r="AA115" s="117"/>
      <c r="AB115" s="28" t="str">
        <f>IF(COUNT($C115)=0,"",VLOOKUP($C115,選手学年,VLOOKUP($C115,オーダー,Z$6+1)+1))</f>
        <v/>
      </c>
      <c r="AC115" s="118" t="e">
        <f>TEXT(VLOOKUP(C115,出場校,6)*10000+VLOOKUP(C115,出場校,7)*100+VLOOKUP(C115,出場校,8),"00'00")</f>
        <v>#N/A</v>
      </c>
      <c r="AD115" s="119"/>
    </row>
    <row r="116" spans="2:30" ht="15" hidden="1" customHeight="1">
      <c r="B116" s="112"/>
      <c r="C116" s="114"/>
      <c r="D116" s="20" t="str">
        <f>IF(COUNT(C115)=0,"",TEXT(VLOOKUP(C115,出場校,3),"(@)"))</f>
        <v/>
      </c>
      <c r="E116" s="21"/>
      <c r="F116" s="107"/>
      <c r="G116" s="107"/>
      <c r="H116" s="22" t="e">
        <f>TEXT(VLOOKUP($C115,順位変動,H$6*2),"(#)")</f>
        <v>#N/A</v>
      </c>
      <c r="I116" s="107" t="e">
        <f>IF(VLOOKUP(VLOOKUP($C115,順位変動,H$6*2),区間2,4)&lt;10000,TEXT(VLOOKUP(VLOOKUP($C115,順位変動,H$6*2),区間2,4),"00'00"),TEXT(VLOOKUP(VLOOKUP($C115,順位変動,H$6*2),区間2,4),"#°00'00"))</f>
        <v>#N/A</v>
      </c>
      <c r="J116" s="107"/>
      <c r="K116" s="22" t="e">
        <f>TEXT(VLOOKUP($C115,順位変動,K$6*2),"(#)")</f>
        <v>#N/A</v>
      </c>
      <c r="L116" s="107" t="e">
        <f>IF(VLOOKUP(VLOOKUP($C115,順位変動,K$6*2),区間3,4)&lt;10000,TEXT(VLOOKUP(VLOOKUP($C115,順位変動,K$6*2),区間3,4),"00'00"),TEXT(VLOOKUP(VLOOKUP($C115,順位変動,K$6*2),区間3,4),"#°00'00"))</f>
        <v>#N/A</v>
      </c>
      <c r="M116" s="107"/>
      <c r="N116" s="22" t="e">
        <f>TEXT(VLOOKUP($C115,順位変動,N$6*2),"(#)")</f>
        <v>#N/A</v>
      </c>
      <c r="O116" s="107" t="e">
        <f>IF(VLOOKUP(VLOOKUP($C115,順位変動,N$6*2),区間4,4)&lt;10000,TEXT(VLOOKUP(VLOOKUP($C115,順位変動,N$6*2),区間4,4),"00'00"),TEXT(VLOOKUP(VLOOKUP($C115,順位変動,N$6*2),区間4,4),"#°00'00"))</f>
        <v>#N/A</v>
      </c>
      <c r="P116" s="107"/>
      <c r="Q116" s="22" t="e">
        <f>TEXT(VLOOKUP($C115,順位変動,Q$6*2),"(#)")</f>
        <v>#N/A</v>
      </c>
      <c r="R116" s="107" t="e">
        <f>IF(VLOOKUP(VLOOKUP($C115,順位変動,Q$6*2),区間5,4)&lt;10000,TEXT(VLOOKUP(VLOOKUP($C115,順位変動,Q$6*2),区間5,4),"00'00"),TEXT(VLOOKUP(VLOOKUP($C115,順位変動,Q$6*2),区間5,4),"#°00'00"))</f>
        <v>#N/A</v>
      </c>
      <c r="S116" s="107"/>
      <c r="T116" s="22" t="e">
        <f>TEXT(VLOOKUP($C115,順位変動,T$6*2),"(#)")</f>
        <v>#N/A</v>
      </c>
      <c r="U116" s="107" t="e">
        <f>IF(VLOOKUP(VLOOKUP($C115,順位変動,T$6*2),区間6,4)&lt;10000,TEXT(VLOOKUP(VLOOKUP($C115,順位変動,T$6*2),区間6,4),"00'00"),TEXT(VLOOKUP(VLOOKUP($C115,順位変動,T$6*2),区間6,4),"#°00'00"))</f>
        <v>#N/A</v>
      </c>
      <c r="V116" s="108"/>
      <c r="W116" s="22" t="e">
        <f>TEXT(VLOOKUP($C115,順位変動,W$6*2),"(#)")</f>
        <v>#N/A</v>
      </c>
      <c r="X116" s="107" t="e">
        <f>IF(VLOOKUP(VLOOKUP($C115,順位変動,W$6*2),区間7,4)&lt;10000,TEXT(VLOOKUP(VLOOKUP($C115,順位変動,W$6*2),区間7,4),"00'00"),TEXT(VLOOKUP(VLOOKUP($C115,順位変動,W$6*2),区間7,4),"#°00'00"))</f>
        <v>#N/A</v>
      </c>
      <c r="Y116" s="107"/>
      <c r="Z116" s="22" t="e">
        <f>TEXT(VLOOKUP($C115,順位変動,Z$6*2),"(#)")</f>
        <v>#N/A</v>
      </c>
      <c r="AA116" s="107" t="e">
        <f>IF(VLOOKUP(VLOOKUP($C115,順位変動,Z$6*2),区間8,4)&lt;10000,TEXT(VLOOKUP(VLOOKUP($C115,順位変動,Z$6*2),区間8,4),"00'00"),TEXT(VLOOKUP(VLOOKUP($C115,順位変動,Z$6*2),区間8,4),"#°00'00"))</f>
        <v>#N/A</v>
      </c>
      <c r="AB116" s="107"/>
      <c r="AC116" s="121" t="e">
        <f>R116</f>
        <v>#N/A</v>
      </c>
      <c r="AD116" s="122"/>
    </row>
    <row r="117" spans="2:30" ht="15" hidden="1" customHeight="1">
      <c r="B117" s="112"/>
      <c r="C117" s="115"/>
      <c r="D117" s="23" t="str">
        <f>IF(COUNT(C115)=0,"",TEXT(VLOOKUP(B115,区間5,4),"00分00秒"))</f>
        <v/>
      </c>
      <c r="E117" s="30" t="e">
        <f>TEXT(VLOOKUP($C115,順位変動,E$6*2),"(#)")</f>
        <v>#N/A</v>
      </c>
      <c r="F117" s="123" t="e">
        <f>IF(VLOOKUP(VLOOKUP($C115,順位変動,E$6*2),区間1,4)&lt;10000,TEXT(VLOOKUP(VLOOKUP($C115,順位変動,E$6*2),区間1,4),"00'00"),TEXT(VLOOKUP(VLOOKUP($C115,順位変動,E$6*2),区間1,4),"#°00'00"))</f>
        <v>#N/A</v>
      </c>
      <c r="G117" s="123"/>
      <c r="H117" s="31" t="e">
        <f>TEXT(VLOOKUP($C115,区間記録2,2),"(#)")</f>
        <v>#N/A</v>
      </c>
      <c r="I117" s="123" t="e">
        <f>TEXT(VLOOKUP($C115,区間記録2,4),"00'00")</f>
        <v>#N/A</v>
      </c>
      <c r="J117" s="123"/>
      <c r="K117" s="31" t="e">
        <f>TEXT(VLOOKUP($C115,区間記録3,2),"(#)")</f>
        <v>#N/A</v>
      </c>
      <c r="L117" s="123" t="e">
        <f>TEXT(VLOOKUP($C115,区間記録3,4),"00'00")</f>
        <v>#N/A</v>
      </c>
      <c r="M117" s="123"/>
      <c r="N117" s="31" t="e">
        <f>TEXT(VLOOKUP($C115,区間記録4,2),"(#)")</f>
        <v>#N/A</v>
      </c>
      <c r="O117" s="123" t="e">
        <f>TEXT(VLOOKUP($C115,区間記録4,4),"00'00")</f>
        <v>#N/A</v>
      </c>
      <c r="P117" s="123"/>
      <c r="Q117" s="31" t="e">
        <f>TEXT(VLOOKUP($C115,区間記録5,2),"(#)")</f>
        <v>#N/A</v>
      </c>
      <c r="R117" s="123" t="e">
        <f>TEXT(VLOOKUP($C115,区間記録5,4),"00'00")</f>
        <v>#N/A</v>
      </c>
      <c r="S117" s="123"/>
      <c r="T117" s="31" t="e">
        <f>TEXT(VLOOKUP($C115,区間記録6,2),"(#)")</f>
        <v>#N/A</v>
      </c>
      <c r="U117" s="123" t="e">
        <f>TEXT(VLOOKUP($C115,区間記録6,4),"00'00")</f>
        <v>#N/A</v>
      </c>
      <c r="V117" s="124"/>
      <c r="W117" s="31" t="e">
        <f>TEXT(VLOOKUP($C115,区間記録7,2),"(#)")</f>
        <v>#N/A</v>
      </c>
      <c r="X117" s="123" t="e">
        <f>TEXT(VLOOKUP($C115,区間記録7,4),"00'00")</f>
        <v>#N/A</v>
      </c>
      <c r="Y117" s="123"/>
      <c r="Z117" s="31" t="e">
        <f>TEXT(VLOOKUP($C115,区間記録8,2),"(#)")</f>
        <v>#N/A</v>
      </c>
      <c r="AA117" s="123" t="e">
        <f>TEXT(VLOOKUP($C115,区間記録8,4),"00'00")</f>
        <v>#N/A</v>
      </c>
      <c r="AB117" s="123"/>
      <c r="AC117" s="24" t="e">
        <f>TEXT(VLOOKUP(C115,躍進,6),"(#)")</f>
        <v>#N/A</v>
      </c>
      <c r="AD117" s="25" t="e">
        <f>IF(VLOOKUP(C115,躍進,4)="","",IF(VLOOKUP(C115,躍進,4)&lt;0,TEXT(INT(ABS(VLOOKUP(C115,躍進,4))/60)*100+MOD(ABS(VLOOKUP(C115,躍進,4)),60),"-00'00"),TEXT(INT(VLOOKUP(C115,躍進,4)/60)*100+MOD(VLOOKUP(C115,躍進,4),60),"+00'00")))</f>
        <v>#N/A</v>
      </c>
    </row>
    <row r="118" spans="2:30" ht="15" hidden="1" customHeight="1">
      <c r="B118" s="112">
        <v>37</v>
      </c>
      <c r="C118" s="120" t="str">
        <f>VLOOKUP(B118,区間5,2)</f>
        <v/>
      </c>
      <c r="D118" s="42" t="str">
        <f>IF(COUNT(C118)=0,"",VLOOKUP(C118,出場校,2))</f>
        <v/>
      </c>
      <c r="E118" s="117" t="str">
        <f>IF(COUNT($C118)=0,"",VLOOKUP($C118,選手名,VLOOKUP($C118,オーダー,E$6+1)+1))</f>
        <v/>
      </c>
      <c r="F118" s="117"/>
      <c r="G118" s="28" t="str">
        <f>IF(COUNT($C118)=0,"",VLOOKUP($C118,選手学年,VLOOKUP($C118,オーダー,E$6+1)+1))</f>
        <v/>
      </c>
      <c r="H118" s="116" t="str">
        <f>IF(COUNT($C118)=0,"",VLOOKUP($C118,選手名,VLOOKUP($C118,オーダー,H$6+1)+1))</f>
        <v/>
      </c>
      <c r="I118" s="117"/>
      <c r="J118" s="28" t="str">
        <f>IF(COUNT($C118)=0,"",VLOOKUP($C118,選手学年,VLOOKUP($C118,オーダー,H$6+1)+1))</f>
        <v/>
      </c>
      <c r="K118" s="116" t="str">
        <f>IF(COUNT($C118)=0,"",VLOOKUP($C118,選手名,VLOOKUP($C118,オーダー,K$6+1)+1))</f>
        <v/>
      </c>
      <c r="L118" s="117"/>
      <c r="M118" s="28" t="str">
        <f>IF(COUNT($C118)=0,"",VLOOKUP($C118,選手学年,VLOOKUP($C118,オーダー,K$6+1)+1))</f>
        <v/>
      </c>
      <c r="N118" s="116" t="str">
        <f>IF(COUNT($C118)=0,"",VLOOKUP($C118,選手名,VLOOKUP($C118,オーダー,N$6+1)+1))</f>
        <v/>
      </c>
      <c r="O118" s="117"/>
      <c r="P118" s="28" t="str">
        <f>IF(COUNT($C118)=0,"",VLOOKUP($C118,選手学年,VLOOKUP($C118,オーダー,N$6+1)+1))</f>
        <v/>
      </c>
      <c r="Q118" s="116" t="str">
        <f>IF(COUNT($C118)=0,"",VLOOKUP($C118,選手名,VLOOKUP($C118,オーダー,Q$6+1)+1))</f>
        <v/>
      </c>
      <c r="R118" s="117"/>
      <c r="S118" s="28" t="str">
        <f>IF(COUNT($C118)=0,"",VLOOKUP($C118,選手学年,VLOOKUP($C118,オーダー,Q$6+1)+1))</f>
        <v/>
      </c>
      <c r="T118" s="116" t="str">
        <f>IF(COUNT($C118)=0,"",VLOOKUP($C118,選手名,VLOOKUP($C118,オーダー,T$6+1)+1))</f>
        <v/>
      </c>
      <c r="U118" s="117"/>
      <c r="V118" s="29" t="str">
        <f>IF(COUNT($C118)=0,"",VLOOKUP($C118,選手学年,VLOOKUP($C118,オーダー,T$6+1)+1))</f>
        <v/>
      </c>
      <c r="W118" s="116" t="str">
        <f>IF(COUNT($C118)=0,"",VLOOKUP($C118,選手名,VLOOKUP($C118,オーダー,W$6+1)+1))</f>
        <v/>
      </c>
      <c r="X118" s="117"/>
      <c r="Y118" s="28" t="str">
        <f>IF(COUNT($C118)=0,"",VLOOKUP($C118,選手学年,VLOOKUP($C118,オーダー,W$6+1)+1))</f>
        <v/>
      </c>
      <c r="Z118" s="116" t="str">
        <f>IF(COUNT($C118)=0,"",VLOOKUP($C118,選手名,VLOOKUP($C118,オーダー,Z$6+1)+1))</f>
        <v/>
      </c>
      <c r="AA118" s="117"/>
      <c r="AB118" s="28" t="str">
        <f>IF(COUNT($C118)=0,"",VLOOKUP($C118,選手学年,VLOOKUP($C118,オーダー,Z$6+1)+1))</f>
        <v/>
      </c>
      <c r="AC118" s="118" t="e">
        <f>TEXT(VLOOKUP(C118,出場校,6)*10000+VLOOKUP(C118,出場校,7)*100+VLOOKUP(C118,出場校,8),"00'00")</f>
        <v>#N/A</v>
      </c>
      <c r="AD118" s="119"/>
    </row>
    <row r="119" spans="2:30" ht="15" hidden="1" customHeight="1">
      <c r="B119" s="112"/>
      <c r="C119" s="114"/>
      <c r="D119" s="20" t="str">
        <f>IF(COUNT(C118)=0,"",TEXT(VLOOKUP(C118,出場校,3),"(@)"))</f>
        <v/>
      </c>
      <c r="E119" s="21"/>
      <c r="F119" s="107"/>
      <c r="G119" s="107"/>
      <c r="H119" s="22" t="e">
        <f>TEXT(VLOOKUP($C118,順位変動,H$6*2),"(#)")</f>
        <v>#N/A</v>
      </c>
      <c r="I119" s="107" t="e">
        <f>IF(VLOOKUP(VLOOKUP($C118,順位変動,H$6*2),区間2,4)&lt;10000,TEXT(VLOOKUP(VLOOKUP($C118,順位変動,H$6*2),区間2,4),"00'00"),TEXT(VLOOKUP(VLOOKUP($C118,順位変動,H$6*2),区間2,4),"#°00'00"))</f>
        <v>#N/A</v>
      </c>
      <c r="J119" s="107"/>
      <c r="K119" s="22" t="e">
        <f>TEXT(VLOOKUP($C118,順位変動,K$6*2),"(#)")</f>
        <v>#N/A</v>
      </c>
      <c r="L119" s="107" t="e">
        <f>IF(VLOOKUP(VLOOKUP($C118,順位変動,K$6*2),区間3,4)&lt;10000,TEXT(VLOOKUP(VLOOKUP($C118,順位変動,K$6*2),区間3,4),"00'00"),TEXT(VLOOKUP(VLOOKUP($C118,順位変動,K$6*2),区間3,4),"#°00'00"))</f>
        <v>#N/A</v>
      </c>
      <c r="M119" s="107"/>
      <c r="N119" s="22" t="e">
        <f>TEXT(VLOOKUP($C118,順位変動,N$6*2),"(#)")</f>
        <v>#N/A</v>
      </c>
      <c r="O119" s="107" t="e">
        <f>IF(VLOOKUP(VLOOKUP($C118,順位変動,N$6*2),区間4,4)&lt;10000,TEXT(VLOOKUP(VLOOKUP($C118,順位変動,N$6*2),区間4,4),"00'00"),TEXT(VLOOKUP(VLOOKUP($C118,順位変動,N$6*2),区間4,4),"#°00'00"))</f>
        <v>#N/A</v>
      </c>
      <c r="P119" s="107"/>
      <c r="Q119" s="22" t="e">
        <f>TEXT(VLOOKUP($C118,順位変動,Q$6*2),"(#)")</f>
        <v>#N/A</v>
      </c>
      <c r="R119" s="107" t="e">
        <f>IF(VLOOKUP(VLOOKUP($C118,順位変動,Q$6*2),区間5,4)&lt;10000,TEXT(VLOOKUP(VLOOKUP($C118,順位変動,Q$6*2),区間5,4),"00'00"),TEXT(VLOOKUP(VLOOKUP($C118,順位変動,Q$6*2),区間5,4),"#°00'00"))</f>
        <v>#N/A</v>
      </c>
      <c r="S119" s="107"/>
      <c r="T119" s="22" t="e">
        <f>TEXT(VLOOKUP($C118,順位変動,T$6*2),"(#)")</f>
        <v>#N/A</v>
      </c>
      <c r="U119" s="107" t="e">
        <f>IF(VLOOKUP(VLOOKUP($C118,順位変動,T$6*2),区間6,4)&lt;10000,TEXT(VLOOKUP(VLOOKUP($C118,順位変動,T$6*2),区間6,4),"00'00"),TEXT(VLOOKUP(VLOOKUP($C118,順位変動,T$6*2),区間6,4),"#°00'00"))</f>
        <v>#N/A</v>
      </c>
      <c r="V119" s="108"/>
      <c r="W119" s="22" t="e">
        <f>TEXT(VLOOKUP($C118,順位変動,W$6*2),"(#)")</f>
        <v>#N/A</v>
      </c>
      <c r="X119" s="107" t="e">
        <f>IF(VLOOKUP(VLOOKUP($C118,順位変動,W$6*2),区間7,4)&lt;10000,TEXT(VLOOKUP(VLOOKUP($C118,順位変動,W$6*2),区間7,4),"00'00"),TEXT(VLOOKUP(VLOOKUP($C118,順位変動,W$6*2),区間7,4),"#°00'00"))</f>
        <v>#N/A</v>
      </c>
      <c r="Y119" s="107"/>
      <c r="Z119" s="22" t="e">
        <f>TEXT(VLOOKUP($C118,順位変動,Z$6*2),"(#)")</f>
        <v>#N/A</v>
      </c>
      <c r="AA119" s="107" t="e">
        <f>IF(VLOOKUP(VLOOKUP($C118,順位変動,Z$6*2),区間8,4)&lt;10000,TEXT(VLOOKUP(VLOOKUP($C118,順位変動,Z$6*2),区間8,4),"00'00"),TEXT(VLOOKUP(VLOOKUP($C118,順位変動,Z$6*2),区間8,4),"#°00'00"))</f>
        <v>#N/A</v>
      </c>
      <c r="AB119" s="107"/>
      <c r="AC119" s="121" t="e">
        <f>R119</f>
        <v>#N/A</v>
      </c>
      <c r="AD119" s="122"/>
    </row>
    <row r="120" spans="2:30" ht="15" hidden="1" customHeight="1">
      <c r="B120" s="112"/>
      <c r="C120" s="115"/>
      <c r="D120" s="23" t="str">
        <f>IF(COUNT(C118)=0,"",TEXT(VLOOKUP(B118,区間5,4),"00分00秒"))</f>
        <v/>
      </c>
      <c r="E120" s="30" t="e">
        <f>TEXT(VLOOKUP($C118,順位変動,E$6*2),"(#)")</f>
        <v>#N/A</v>
      </c>
      <c r="F120" s="123" t="e">
        <f>IF(VLOOKUP(VLOOKUP($C118,順位変動,E$6*2),区間1,4)&lt;10000,TEXT(VLOOKUP(VLOOKUP($C118,順位変動,E$6*2),区間1,4),"00'00"),TEXT(VLOOKUP(VLOOKUP($C118,順位変動,E$6*2),区間1,4),"#°00'00"))</f>
        <v>#N/A</v>
      </c>
      <c r="G120" s="123"/>
      <c r="H120" s="31" t="e">
        <f>TEXT(VLOOKUP($C118,区間記録2,2),"(#)")</f>
        <v>#N/A</v>
      </c>
      <c r="I120" s="123" t="e">
        <f>TEXT(VLOOKUP($C118,区間記録2,4),"00'00")</f>
        <v>#N/A</v>
      </c>
      <c r="J120" s="123"/>
      <c r="K120" s="31" t="e">
        <f>TEXT(VLOOKUP($C118,区間記録3,2),"(#)")</f>
        <v>#N/A</v>
      </c>
      <c r="L120" s="123" t="e">
        <f>TEXT(VLOOKUP($C118,区間記録3,4),"00'00")</f>
        <v>#N/A</v>
      </c>
      <c r="M120" s="123"/>
      <c r="N120" s="31" t="e">
        <f>TEXT(VLOOKUP($C118,区間記録4,2),"(#)")</f>
        <v>#N/A</v>
      </c>
      <c r="O120" s="123" t="e">
        <f>TEXT(VLOOKUP($C118,区間記録4,4),"00'00")</f>
        <v>#N/A</v>
      </c>
      <c r="P120" s="123"/>
      <c r="Q120" s="31" t="e">
        <f>TEXT(VLOOKUP($C118,区間記録5,2),"(#)")</f>
        <v>#N/A</v>
      </c>
      <c r="R120" s="123" t="e">
        <f>TEXT(VLOOKUP($C118,区間記録5,4),"00'00")</f>
        <v>#N/A</v>
      </c>
      <c r="S120" s="123"/>
      <c r="T120" s="31" t="e">
        <f>TEXT(VLOOKUP($C118,区間記録6,2),"(#)")</f>
        <v>#N/A</v>
      </c>
      <c r="U120" s="123" t="e">
        <f>TEXT(VLOOKUP($C118,区間記録6,4),"00'00")</f>
        <v>#N/A</v>
      </c>
      <c r="V120" s="124"/>
      <c r="W120" s="31" t="e">
        <f>TEXT(VLOOKUP($C118,区間記録7,2),"(#)")</f>
        <v>#N/A</v>
      </c>
      <c r="X120" s="123" t="e">
        <f>TEXT(VLOOKUP($C118,区間記録7,4),"00'00")</f>
        <v>#N/A</v>
      </c>
      <c r="Y120" s="123"/>
      <c r="Z120" s="31" t="e">
        <f>TEXT(VLOOKUP($C118,区間記録8,2),"(#)")</f>
        <v>#N/A</v>
      </c>
      <c r="AA120" s="123" t="e">
        <f>TEXT(VLOOKUP($C118,区間記録8,4),"00'00")</f>
        <v>#N/A</v>
      </c>
      <c r="AB120" s="123"/>
      <c r="AC120" s="24" t="e">
        <f>TEXT(VLOOKUP(C118,躍進,6),"(#)")</f>
        <v>#N/A</v>
      </c>
      <c r="AD120" s="25" t="e">
        <f>IF(VLOOKUP(C118,躍進,4)="","",IF(VLOOKUP(C118,躍進,4)&lt;0,TEXT(INT(ABS(VLOOKUP(C118,躍進,4))/60)*100+MOD(ABS(VLOOKUP(C118,躍進,4)),60),"-00'00"),TEXT(INT(VLOOKUP(C118,躍進,4)/60)*100+MOD(VLOOKUP(C118,躍進,4),60),"+00'00")))</f>
        <v>#N/A</v>
      </c>
    </row>
    <row r="121" spans="2:30" ht="15" hidden="1" customHeight="1">
      <c r="B121" s="112">
        <v>38</v>
      </c>
      <c r="C121" s="120" t="str">
        <f>VLOOKUP(B121,区間5,2)</f>
        <v/>
      </c>
      <c r="D121" s="42" t="str">
        <f>IF(COUNT(C121)=0,"",VLOOKUP(C121,出場校,2))</f>
        <v/>
      </c>
      <c r="E121" s="117" t="str">
        <f>IF(COUNT($C121)=0,"",VLOOKUP($C121,選手名,VLOOKUP($C121,オーダー,E$6+1)+1))</f>
        <v/>
      </c>
      <c r="F121" s="117"/>
      <c r="G121" s="28" t="str">
        <f>IF(COUNT($C121)=0,"",VLOOKUP($C121,選手学年,VLOOKUP($C121,オーダー,E$6+1)+1))</f>
        <v/>
      </c>
      <c r="H121" s="116" t="str">
        <f>IF(COUNT($C121)=0,"",VLOOKUP($C121,選手名,VLOOKUP($C121,オーダー,H$6+1)+1))</f>
        <v/>
      </c>
      <c r="I121" s="117"/>
      <c r="J121" s="28" t="str">
        <f>IF(COUNT($C121)=0,"",VLOOKUP($C121,選手学年,VLOOKUP($C121,オーダー,H$6+1)+1))</f>
        <v/>
      </c>
      <c r="K121" s="116" t="str">
        <f>IF(COUNT($C121)=0,"",VLOOKUP($C121,選手名,VLOOKUP($C121,オーダー,K$6+1)+1))</f>
        <v/>
      </c>
      <c r="L121" s="117"/>
      <c r="M121" s="28" t="str">
        <f>IF(COUNT($C121)=0,"",VLOOKUP($C121,選手学年,VLOOKUP($C121,オーダー,K$6+1)+1))</f>
        <v/>
      </c>
      <c r="N121" s="116" t="str">
        <f>IF(COUNT($C121)=0,"",VLOOKUP($C121,選手名,VLOOKUP($C121,オーダー,N$6+1)+1))</f>
        <v/>
      </c>
      <c r="O121" s="117"/>
      <c r="P121" s="28" t="str">
        <f>IF(COUNT($C121)=0,"",VLOOKUP($C121,選手学年,VLOOKUP($C121,オーダー,N$6+1)+1))</f>
        <v/>
      </c>
      <c r="Q121" s="116" t="str">
        <f>IF(COUNT($C121)=0,"",VLOOKUP($C121,選手名,VLOOKUP($C121,オーダー,Q$6+1)+1))</f>
        <v/>
      </c>
      <c r="R121" s="117"/>
      <c r="S121" s="28" t="str">
        <f>IF(COUNT($C121)=0,"",VLOOKUP($C121,選手学年,VLOOKUP($C121,オーダー,Q$6+1)+1))</f>
        <v/>
      </c>
      <c r="T121" s="116" t="str">
        <f>IF(COUNT($C121)=0,"",VLOOKUP($C121,選手名,VLOOKUP($C121,オーダー,T$6+1)+1))</f>
        <v/>
      </c>
      <c r="U121" s="117"/>
      <c r="V121" s="29" t="str">
        <f>IF(COUNT($C121)=0,"",VLOOKUP($C121,選手学年,VLOOKUP($C121,オーダー,T$6+1)+1))</f>
        <v/>
      </c>
      <c r="W121" s="116" t="str">
        <f>IF(COUNT($C121)=0,"",VLOOKUP($C121,選手名,VLOOKUP($C121,オーダー,W$6+1)+1))</f>
        <v/>
      </c>
      <c r="X121" s="117"/>
      <c r="Y121" s="28" t="str">
        <f>IF(COUNT($C121)=0,"",VLOOKUP($C121,選手学年,VLOOKUP($C121,オーダー,W$6+1)+1))</f>
        <v/>
      </c>
      <c r="Z121" s="116" t="str">
        <f>IF(COUNT($C121)=0,"",VLOOKUP($C121,選手名,VLOOKUP($C121,オーダー,Z$6+1)+1))</f>
        <v/>
      </c>
      <c r="AA121" s="117"/>
      <c r="AB121" s="28" t="str">
        <f>IF(COUNT($C121)=0,"",VLOOKUP($C121,選手学年,VLOOKUP($C121,オーダー,Z$6+1)+1))</f>
        <v/>
      </c>
      <c r="AC121" s="118" t="e">
        <f>TEXT(VLOOKUP(C121,出場校,6)*10000+VLOOKUP(C121,出場校,7)*100+VLOOKUP(C121,出場校,8),"00'00")</f>
        <v>#N/A</v>
      </c>
      <c r="AD121" s="119"/>
    </row>
    <row r="122" spans="2:30" ht="15" hidden="1" customHeight="1">
      <c r="B122" s="112"/>
      <c r="C122" s="114"/>
      <c r="D122" s="20" t="str">
        <f>IF(COUNT(C121)=0,"",TEXT(VLOOKUP(C121,出場校,3),"(@)"))</f>
        <v/>
      </c>
      <c r="E122" s="21"/>
      <c r="F122" s="107"/>
      <c r="G122" s="107"/>
      <c r="H122" s="22" t="e">
        <f>TEXT(VLOOKUP($C121,順位変動,H$6*2),"(#)")</f>
        <v>#N/A</v>
      </c>
      <c r="I122" s="107" t="e">
        <f>IF(VLOOKUP(VLOOKUP($C121,順位変動,H$6*2),区間2,4)&lt;10000,TEXT(VLOOKUP(VLOOKUP($C121,順位変動,H$6*2),区間2,4),"00'00"),TEXT(VLOOKUP(VLOOKUP($C121,順位変動,H$6*2),区間2,4),"#°00'00"))</f>
        <v>#N/A</v>
      </c>
      <c r="J122" s="107"/>
      <c r="K122" s="22" t="e">
        <f>TEXT(VLOOKUP($C121,順位変動,K$6*2),"(#)")</f>
        <v>#N/A</v>
      </c>
      <c r="L122" s="107" t="e">
        <f>IF(VLOOKUP(VLOOKUP($C121,順位変動,K$6*2),区間3,4)&lt;10000,TEXT(VLOOKUP(VLOOKUP($C121,順位変動,K$6*2),区間3,4),"00'00"),TEXT(VLOOKUP(VLOOKUP($C121,順位変動,K$6*2),区間3,4),"#°00'00"))</f>
        <v>#N/A</v>
      </c>
      <c r="M122" s="107"/>
      <c r="N122" s="22" t="e">
        <f>TEXT(VLOOKUP($C121,順位変動,N$6*2),"(#)")</f>
        <v>#N/A</v>
      </c>
      <c r="O122" s="107" t="e">
        <f>IF(VLOOKUP(VLOOKUP($C121,順位変動,N$6*2),区間4,4)&lt;10000,TEXT(VLOOKUP(VLOOKUP($C121,順位変動,N$6*2),区間4,4),"00'00"),TEXT(VLOOKUP(VLOOKUP($C121,順位変動,N$6*2),区間4,4),"#°00'00"))</f>
        <v>#N/A</v>
      </c>
      <c r="P122" s="107"/>
      <c r="Q122" s="22" t="e">
        <f>TEXT(VLOOKUP($C121,順位変動,Q$6*2),"(#)")</f>
        <v>#N/A</v>
      </c>
      <c r="R122" s="107" t="e">
        <f>IF(VLOOKUP(VLOOKUP($C121,順位変動,Q$6*2),区間5,4)&lt;10000,TEXT(VLOOKUP(VLOOKUP($C121,順位変動,Q$6*2),区間5,4),"00'00"),TEXT(VLOOKUP(VLOOKUP($C121,順位変動,Q$6*2),区間5,4),"#°00'00"))</f>
        <v>#N/A</v>
      </c>
      <c r="S122" s="107"/>
      <c r="T122" s="22" t="e">
        <f>TEXT(VLOOKUP($C121,順位変動,T$6*2),"(#)")</f>
        <v>#N/A</v>
      </c>
      <c r="U122" s="107" t="e">
        <f>IF(VLOOKUP(VLOOKUP($C121,順位変動,T$6*2),区間6,4)&lt;10000,TEXT(VLOOKUP(VLOOKUP($C121,順位変動,T$6*2),区間6,4),"00'00"),TEXT(VLOOKUP(VLOOKUP($C121,順位変動,T$6*2),区間6,4),"#°00'00"))</f>
        <v>#N/A</v>
      </c>
      <c r="V122" s="108"/>
      <c r="W122" s="22" t="e">
        <f>TEXT(VLOOKUP($C121,順位変動,W$6*2),"(#)")</f>
        <v>#N/A</v>
      </c>
      <c r="X122" s="107" t="e">
        <f>IF(VLOOKUP(VLOOKUP($C121,順位変動,W$6*2),区間7,4)&lt;10000,TEXT(VLOOKUP(VLOOKUP($C121,順位変動,W$6*2),区間7,4),"00'00"),TEXT(VLOOKUP(VLOOKUP($C121,順位変動,W$6*2),区間7,4),"#°00'00"))</f>
        <v>#N/A</v>
      </c>
      <c r="Y122" s="107"/>
      <c r="Z122" s="22" t="e">
        <f>TEXT(VLOOKUP($C121,順位変動,Z$6*2),"(#)")</f>
        <v>#N/A</v>
      </c>
      <c r="AA122" s="107" t="e">
        <f>IF(VLOOKUP(VLOOKUP($C121,順位変動,Z$6*2),区間8,4)&lt;10000,TEXT(VLOOKUP(VLOOKUP($C121,順位変動,Z$6*2),区間8,4),"00'00"),TEXT(VLOOKUP(VLOOKUP($C121,順位変動,Z$6*2),区間8,4),"#°00'00"))</f>
        <v>#N/A</v>
      </c>
      <c r="AB122" s="107"/>
      <c r="AC122" s="121" t="e">
        <f>R122</f>
        <v>#N/A</v>
      </c>
      <c r="AD122" s="122"/>
    </row>
    <row r="123" spans="2:30" ht="15" hidden="1" customHeight="1">
      <c r="B123" s="112"/>
      <c r="C123" s="115"/>
      <c r="D123" s="23" t="str">
        <f>IF(COUNT(C121)=0,"",TEXT(VLOOKUP(B121,区間5,4),"00分00秒"))</f>
        <v/>
      </c>
      <c r="E123" s="30" t="e">
        <f>TEXT(VLOOKUP($C121,順位変動,E$6*2),"(#)")</f>
        <v>#N/A</v>
      </c>
      <c r="F123" s="123" t="e">
        <f>IF(VLOOKUP(VLOOKUP($C121,順位変動,E$6*2),区間1,4)&lt;10000,TEXT(VLOOKUP(VLOOKUP($C121,順位変動,E$6*2),区間1,4),"00'00"),TEXT(VLOOKUP(VLOOKUP($C121,順位変動,E$6*2),区間1,4),"#°00'00"))</f>
        <v>#N/A</v>
      </c>
      <c r="G123" s="123"/>
      <c r="H123" s="31" t="e">
        <f>TEXT(VLOOKUP($C121,区間記録2,2),"(#)")</f>
        <v>#N/A</v>
      </c>
      <c r="I123" s="123" t="e">
        <f>TEXT(VLOOKUP($C121,区間記録2,4),"00'00")</f>
        <v>#N/A</v>
      </c>
      <c r="J123" s="123"/>
      <c r="K123" s="31" t="e">
        <f>TEXT(VLOOKUP($C121,区間記録3,2),"(#)")</f>
        <v>#N/A</v>
      </c>
      <c r="L123" s="123" t="e">
        <f>TEXT(VLOOKUP($C121,区間記録3,4),"00'00")</f>
        <v>#N/A</v>
      </c>
      <c r="M123" s="123"/>
      <c r="N123" s="31" t="e">
        <f>TEXT(VLOOKUP($C121,区間記録4,2),"(#)")</f>
        <v>#N/A</v>
      </c>
      <c r="O123" s="123" t="e">
        <f>TEXT(VLOOKUP($C121,区間記録4,4),"00'00")</f>
        <v>#N/A</v>
      </c>
      <c r="P123" s="123"/>
      <c r="Q123" s="31" t="e">
        <f>TEXT(VLOOKUP($C121,区間記録5,2),"(#)")</f>
        <v>#N/A</v>
      </c>
      <c r="R123" s="123" t="e">
        <f>TEXT(VLOOKUP($C121,区間記録5,4),"00'00")</f>
        <v>#N/A</v>
      </c>
      <c r="S123" s="123"/>
      <c r="T123" s="31" t="e">
        <f>TEXT(VLOOKUP($C121,区間記録6,2),"(#)")</f>
        <v>#N/A</v>
      </c>
      <c r="U123" s="123" t="e">
        <f>TEXT(VLOOKUP($C121,区間記録6,4),"00'00")</f>
        <v>#N/A</v>
      </c>
      <c r="V123" s="124"/>
      <c r="W123" s="31" t="e">
        <f>TEXT(VLOOKUP($C121,区間記録7,2),"(#)")</f>
        <v>#N/A</v>
      </c>
      <c r="X123" s="123" t="e">
        <f>TEXT(VLOOKUP($C121,区間記録7,4),"00'00")</f>
        <v>#N/A</v>
      </c>
      <c r="Y123" s="123"/>
      <c r="Z123" s="31" t="e">
        <f>TEXT(VLOOKUP($C121,区間記録8,2),"(#)")</f>
        <v>#N/A</v>
      </c>
      <c r="AA123" s="123" t="e">
        <f>TEXT(VLOOKUP($C121,区間記録8,4),"00'00")</f>
        <v>#N/A</v>
      </c>
      <c r="AB123" s="123"/>
      <c r="AC123" s="24" t="e">
        <f>TEXT(VLOOKUP(C121,躍進,6),"(#)")</f>
        <v>#N/A</v>
      </c>
      <c r="AD123" s="25" t="e">
        <f>IF(VLOOKUP(C121,躍進,4)="","",IF(VLOOKUP(C121,躍進,4)&lt;0,TEXT(INT(ABS(VLOOKUP(C121,躍進,4))/60)*100+MOD(ABS(VLOOKUP(C121,躍進,4)),60),"-00'00"),TEXT(INT(VLOOKUP(C121,躍進,4)/60)*100+MOD(VLOOKUP(C121,躍進,4),60),"+00'00")))</f>
        <v>#N/A</v>
      </c>
    </row>
    <row r="124" spans="2:30" ht="15" hidden="1" customHeight="1">
      <c r="B124" s="112">
        <v>39</v>
      </c>
      <c r="C124" s="120" t="str">
        <f>VLOOKUP(B124,区間5,2)</f>
        <v/>
      </c>
      <c r="D124" s="42" t="str">
        <f>IF(COUNT(C124)=0,"",VLOOKUP(C124,出場校,2))</f>
        <v/>
      </c>
      <c r="E124" s="117" t="str">
        <f>IF(COUNT($C124)=0,"",VLOOKUP($C124,選手名,VLOOKUP($C124,オーダー,E$6+1)+1))</f>
        <v/>
      </c>
      <c r="F124" s="117"/>
      <c r="G124" s="28" t="str">
        <f>IF(COUNT($C124)=0,"",VLOOKUP($C124,選手学年,VLOOKUP($C124,オーダー,E$6+1)+1))</f>
        <v/>
      </c>
      <c r="H124" s="116" t="str">
        <f>IF(COUNT($C124)=0,"",VLOOKUP($C124,選手名,VLOOKUP($C124,オーダー,H$6+1)+1))</f>
        <v/>
      </c>
      <c r="I124" s="117"/>
      <c r="J124" s="28" t="str">
        <f>IF(COUNT($C124)=0,"",VLOOKUP($C124,選手学年,VLOOKUP($C124,オーダー,H$6+1)+1))</f>
        <v/>
      </c>
      <c r="K124" s="116" t="str">
        <f>IF(COUNT($C124)=0,"",VLOOKUP($C124,選手名,VLOOKUP($C124,オーダー,K$6+1)+1))</f>
        <v/>
      </c>
      <c r="L124" s="117"/>
      <c r="M124" s="28" t="str">
        <f>IF(COUNT($C124)=0,"",VLOOKUP($C124,選手学年,VLOOKUP($C124,オーダー,K$6+1)+1))</f>
        <v/>
      </c>
      <c r="N124" s="116" t="str">
        <f>IF(COUNT($C124)=0,"",VLOOKUP($C124,選手名,VLOOKUP($C124,オーダー,N$6+1)+1))</f>
        <v/>
      </c>
      <c r="O124" s="117"/>
      <c r="P124" s="28" t="str">
        <f>IF(COUNT($C124)=0,"",VLOOKUP($C124,選手学年,VLOOKUP($C124,オーダー,N$6+1)+1))</f>
        <v/>
      </c>
      <c r="Q124" s="116" t="str">
        <f>IF(COUNT($C124)=0,"",VLOOKUP($C124,選手名,VLOOKUP($C124,オーダー,Q$6+1)+1))</f>
        <v/>
      </c>
      <c r="R124" s="117"/>
      <c r="S124" s="28" t="str">
        <f>IF(COUNT($C124)=0,"",VLOOKUP($C124,選手学年,VLOOKUP($C124,オーダー,Q$6+1)+1))</f>
        <v/>
      </c>
      <c r="T124" s="116" t="str">
        <f>IF(COUNT($C124)=0,"",VLOOKUP($C124,選手名,VLOOKUP($C124,オーダー,T$6+1)+1))</f>
        <v/>
      </c>
      <c r="U124" s="117"/>
      <c r="V124" s="29" t="str">
        <f>IF(COUNT($C124)=0,"",VLOOKUP($C124,選手学年,VLOOKUP($C124,オーダー,T$6+1)+1))</f>
        <v/>
      </c>
      <c r="W124" s="116" t="str">
        <f>IF(COUNT($C124)=0,"",VLOOKUP($C124,選手名,VLOOKUP($C124,オーダー,W$6+1)+1))</f>
        <v/>
      </c>
      <c r="X124" s="117"/>
      <c r="Y124" s="28" t="str">
        <f>IF(COUNT($C124)=0,"",VLOOKUP($C124,選手学年,VLOOKUP($C124,オーダー,W$6+1)+1))</f>
        <v/>
      </c>
      <c r="Z124" s="116" t="str">
        <f>IF(COUNT($C124)=0,"",VLOOKUP($C124,選手名,VLOOKUP($C124,オーダー,Z$6+1)+1))</f>
        <v/>
      </c>
      <c r="AA124" s="117"/>
      <c r="AB124" s="28" t="str">
        <f>IF(COUNT($C124)=0,"",VLOOKUP($C124,選手学年,VLOOKUP($C124,オーダー,Z$6+1)+1))</f>
        <v/>
      </c>
      <c r="AC124" s="118" t="e">
        <f>TEXT(VLOOKUP(C124,出場校,6)*10000+VLOOKUP(C124,出場校,7)*100+VLOOKUP(C124,出場校,8),"00'00")</f>
        <v>#N/A</v>
      </c>
      <c r="AD124" s="119"/>
    </row>
    <row r="125" spans="2:30" ht="15" hidden="1" customHeight="1">
      <c r="B125" s="112"/>
      <c r="C125" s="114"/>
      <c r="D125" s="20" t="str">
        <f>IF(COUNT(C124)=0,"",TEXT(VLOOKUP(C124,出場校,3),"(@)"))</f>
        <v/>
      </c>
      <c r="E125" s="21"/>
      <c r="F125" s="107"/>
      <c r="G125" s="107"/>
      <c r="H125" s="22" t="e">
        <f>TEXT(VLOOKUP($C124,順位変動,H$6*2),"(#)")</f>
        <v>#N/A</v>
      </c>
      <c r="I125" s="107" t="e">
        <f>IF(VLOOKUP(VLOOKUP($C124,順位変動,H$6*2),区間2,4)&lt;10000,TEXT(VLOOKUP(VLOOKUP($C124,順位変動,H$6*2),区間2,4),"00'00"),TEXT(VLOOKUP(VLOOKUP($C124,順位変動,H$6*2),区間2,4),"#°00'00"))</f>
        <v>#N/A</v>
      </c>
      <c r="J125" s="107"/>
      <c r="K125" s="22" t="e">
        <f>TEXT(VLOOKUP($C124,順位変動,K$6*2),"(#)")</f>
        <v>#N/A</v>
      </c>
      <c r="L125" s="107" t="e">
        <f>IF(VLOOKUP(VLOOKUP($C124,順位変動,K$6*2),区間3,4)&lt;10000,TEXT(VLOOKUP(VLOOKUP($C124,順位変動,K$6*2),区間3,4),"00'00"),TEXT(VLOOKUP(VLOOKUP($C124,順位変動,K$6*2),区間3,4),"#°00'00"))</f>
        <v>#N/A</v>
      </c>
      <c r="M125" s="107"/>
      <c r="N125" s="22" t="e">
        <f>TEXT(VLOOKUP($C124,順位変動,N$6*2),"(#)")</f>
        <v>#N/A</v>
      </c>
      <c r="O125" s="107" t="e">
        <f>IF(VLOOKUP(VLOOKUP($C124,順位変動,N$6*2),区間4,4)&lt;10000,TEXT(VLOOKUP(VLOOKUP($C124,順位変動,N$6*2),区間4,4),"00'00"),TEXT(VLOOKUP(VLOOKUP($C124,順位変動,N$6*2),区間4,4),"#°00'00"))</f>
        <v>#N/A</v>
      </c>
      <c r="P125" s="107"/>
      <c r="Q125" s="22" t="e">
        <f>TEXT(VLOOKUP($C124,順位変動,Q$6*2),"(#)")</f>
        <v>#N/A</v>
      </c>
      <c r="R125" s="107" t="e">
        <f>IF(VLOOKUP(VLOOKUP($C124,順位変動,Q$6*2),区間5,4)&lt;10000,TEXT(VLOOKUP(VLOOKUP($C124,順位変動,Q$6*2),区間5,4),"00'00"),TEXT(VLOOKUP(VLOOKUP($C124,順位変動,Q$6*2),区間5,4),"#°00'00"))</f>
        <v>#N/A</v>
      </c>
      <c r="S125" s="107"/>
      <c r="T125" s="22" t="e">
        <f>TEXT(VLOOKUP($C124,順位変動,T$6*2),"(#)")</f>
        <v>#N/A</v>
      </c>
      <c r="U125" s="107" t="e">
        <f>IF(VLOOKUP(VLOOKUP($C124,順位変動,T$6*2),区間6,4)&lt;10000,TEXT(VLOOKUP(VLOOKUP($C124,順位変動,T$6*2),区間6,4),"00'00"),TEXT(VLOOKUP(VLOOKUP($C124,順位変動,T$6*2),区間6,4),"#°00'00"))</f>
        <v>#N/A</v>
      </c>
      <c r="V125" s="108"/>
      <c r="W125" s="22" t="e">
        <f>TEXT(VLOOKUP($C124,順位変動,W$6*2),"(#)")</f>
        <v>#N/A</v>
      </c>
      <c r="X125" s="107" t="e">
        <f>IF(VLOOKUP(VLOOKUP($C124,順位変動,W$6*2),区間7,4)&lt;10000,TEXT(VLOOKUP(VLOOKUP($C124,順位変動,W$6*2),区間7,4),"00'00"),TEXT(VLOOKUP(VLOOKUP($C124,順位変動,W$6*2),区間7,4),"#°00'00"))</f>
        <v>#N/A</v>
      </c>
      <c r="Y125" s="107"/>
      <c r="Z125" s="22" t="e">
        <f>TEXT(VLOOKUP($C124,順位変動,Z$6*2),"(#)")</f>
        <v>#N/A</v>
      </c>
      <c r="AA125" s="107" t="e">
        <f>IF(VLOOKUP(VLOOKUP($C124,順位変動,Z$6*2),区間8,4)&lt;10000,TEXT(VLOOKUP(VLOOKUP($C124,順位変動,Z$6*2),区間8,4),"00'00"),TEXT(VLOOKUP(VLOOKUP($C124,順位変動,Z$6*2),区間8,4),"#°00'00"))</f>
        <v>#N/A</v>
      </c>
      <c r="AB125" s="107"/>
      <c r="AC125" s="121" t="e">
        <f>R125</f>
        <v>#N/A</v>
      </c>
      <c r="AD125" s="122"/>
    </row>
    <row r="126" spans="2:30" ht="15" hidden="1" customHeight="1">
      <c r="B126" s="112"/>
      <c r="C126" s="115"/>
      <c r="D126" s="23" t="str">
        <f>IF(COUNT(C124)=0,"",TEXT(VLOOKUP(B124,区間5,4),"00分00秒"))</f>
        <v/>
      </c>
      <c r="E126" s="30" t="e">
        <f>TEXT(VLOOKUP($C124,順位変動,E$6*2),"(#)")</f>
        <v>#N/A</v>
      </c>
      <c r="F126" s="123" t="e">
        <f>IF(VLOOKUP(VLOOKUP($C124,順位変動,E$6*2),区間1,4)&lt;10000,TEXT(VLOOKUP(VLOOKUP($C124,順位変動,E$6*2),区間1,4),"00'00"),TEXT(VLOOKUP(VLOOKUP($C124,順位変動,E$6*2),区間1,4),"#°00'00"))</f>
        <v>#N/A</v>
      </c>
      <c r="G126" s="123"/>
      <c r="H126" s="31" t="e">
        <f>TEXT(VLOOKUP($C124,区間記録2,2),"(#)")</f>
        <v>#N/A</v>
      </c>
      <c r="I126" s="123" t="e">
        <f>TEXT(VLOOKUP($C124,区間記録2,4),"00'00")</f>
        <v>#N/A</v>
      </c>
      <c r="J126" s="123"/>
      <c r="K126" s="31" t="e">
        <f>TEXT(VLOOKUP($C124,区間記録3,2),"(#)")</f>
        <v>#N/A</v>
      </c>
      <c r="L126" s="123" t="e">
        <f>TEXT(VLOOKUP($C124,区間記録3,4),"00'00")</f>
        <v>#N/A</v>
      </c>
      <c r="M126" s="123"/>
      <c r="N126" s="31" t="e">
        <f>TEXT(VLOOKUP($C124,区間記録4,2),"(#)")</f>
        <v>#N/A</v>
      </c>
      <c r="O126" s="123" t="e">
        <f>TEXT(VLOOKUP($C124,区間記録4,4),"00'00")</f>
        <v>#N/A</v>
      </c>
      <c r="P126" s="123"/>
      <c r="Q126" s="31" t="e">
        <f>TEXT(VLOOKUP($C124,区間記録5,2),"(#)")</f>
        <v>#N/A</v>
      </c>
      <c r="R126" s="123" t="e">
        <f>TEXT(VLOOKUP($C124,区間記録5,4),"00'00")</f>
        <v>#N/A</v>
      </c>
      <c r="S126" s="123"/>
      <c r="T126" s="31" t="e">
        <f>TEXT(VLOOKUP($C124,区間記録6,2),"(#)")</f>
        <v>#N/A</v>
      </c>
      <c r="U126" s="123" t="e">
        <f>TEXT(VLOOKUP($C124,区間記録6,4),"00'00")</f>
        <v>#N/A</v>
      </c>
      <c r="V126" s="124"/>
      <c r="W126" s="31" t="e">
        <f>TEXT(VLOOKUP($C124,区間記録7,2),"(#)")</f>
        <v>#N/A</v>
      </c>
      <c r="X126" s="123" t="e">
        <f>TEXT(VLOOKUP($C124,区間記録7,4),"00'00")</f>
        <v>#N/A</v>
      </c>
      <c r="Y126" s="123"/>
      <c r="Z126" s="31" t="e">
        <f>TEXT(VLOOKUP($C124,区間記録8,2),"(#)")</f>
        <v>#N/A</v>
      </c>
      <c r="AA126" s="123" t="e">
        <f>TEXT(VLOOKUP($C124,区間記録8,4),"00'00")</f>
        <v>#N/A</v>
      </c>
      <c r="AB126" s="123"/>
      <c r="AC126" s="24" t="e">
        <f>TEXT(VLOOKUP(C124,躍進,6),"(#)")</f>
        <v>#N/A</v>
      </c>
      <c r="AD126" s="25" t="e">
        <f>IF(VLOOKUP(C124,躍進,4)="","",IF(VLOOKUP(C124,躍進,4)&lt;0,TEXT(INT(ABS(VLOOKUP(C124,躍進,4))/60)*100+MOD(ABS(VLOOKUP(C124,躍進,4)),60),"-00'00"),TEXT(INT(VLOOKUP(C124,躍進,4)/60)*100+MOD(VLOOKUP(C124,躍進,4),60),"+00'00")))</f>
        <v>#N/A</v>
      </c>
    </row>
    <row r="127" spans="2:30" ht="15" hidden="1" customHeight="1">
      <c r="B127" s="112">
        <v>40</v>
      </c>
      <c r="C127" s="120" t="str">
        <f>VLOOKUP(B127,区間5,2)</f>
        <v/>
      </c>
      <c r="D127" s="42" t="str">
        <f>IF(COUNT(C127)=0,"",VLOOKUP(C127,出場校,2))</f>
        <v/>
      </c>
      <c r="E127" s="117" t="str">
        <f>IF(COUNT($C127)=0,"",VLOOKUP($C127,選手名,VLOOKUP($C127,オーダー,E$6+1)+1))</f>
        <v/>
      </c>
      <c r="F127" s="117"/>
      <c r="G127" s="28" t="str">
        <f>IF(COUNT($C127)=0,"",VLOOKUP($C127,選手学年,VLOOKUP($C127,オーダー,E$6+1)+1))</f>
        <v/>
      </c>
      <c r="H127" s="116" t="str">
        <f>IF(COUNT($C127)=0,"",VLOOKUP($C127,選手名,VLOOKUP($C127,オーダー,H$6+1)+1))</f>
        <v/>
      </c>
      <c r="I127" s="117"/>
      <c r="J127" s="28" t="str">
        <f>IF(COUNT($C127)=0,"",VLOOKUP($C127,選手学年,VLOOKUP($C127,オーダー,H$6+1)+1))</f>
        <v/>
      </c>
      <c r="K127" s="116" t="str">
        <f>IF(COUNT($C127)=0,"",VLOOKUP($C127,選手名,VLOOKUP($C127,オーダー,K$6+1)+1))</f>
        <v/>
      </c>
      <c r="L127" s="117"/>
      <c r="M127" s="28" t="str">
        <f>IF(COUNT($C127)=0,"",VLOOKUP($C127,選手学年,VLOOKUP($C127,オーダー,K$6+1)+1))</f>
        <v/>
      </c>
      <c r="N127" s="116" t="str">
        <f>IF(COUNT($C127)=0,"",VLOOKUP($C127,選手名,VLOOKUP($C127,オーダー,N$6+1)+1))</f>
        <v/>
      </c>
      <c r="O127" s="117"/>
      <c r="P127" s="28" t="str">
        <f>IF(COUNT($C127)=0,"",VLOOKUP($C127,選手学年,VLOOKUP($C127,オーダー,N$6+1)+1))</f>
        <v/>
      </c>
      <c r="Q127" s="116" t="str">
        <f>IF(COUNT($C127)=0,"",VLOOKUP($C127,選手名,VLOOKUP($C127,オーダー,Q$6+1)+1))</f>
        <v/>
      </c>
      <c r="R127" s="117"/>
      <c r="S127" s="28" t="str">
        <f>IF(COUNT($C127)=0,"",VLOOKUP($C127,選手学年,VLOOKUP($C127,オーダー,Q$6+1)+1))</f>
        <v/>
      </c>
      <c r="T127" s="116" t="str">
        <f>IF(COUNT($C127)=0,"",VLOOKUP($C127,選手名,VLOOKUP($C127,オーダー,T$6+1)+1))</f>
        <v/>
      </c>
      <c r="U127" s="117"/>
      <c r="V127" s="29" t="str">
        <f>IF(COUNT($C127)=0,"",VLOOKUP($C127,選手学年,VLOOKUP($C127,オーダー,T$6+1)+1))</f>
        <v/>
      </c>
      <c r="W127" s="116" t="str">
        <f>IF(COUNT($C127)=0,"",VLOOKUP($C127,選手名,VLOOKUP($C127,オーダー,W$6+1)+1))</f>
        <v/>
      </c>
      <c r="X127" s="117"/>
      <c r="Y127" s="28" t="str">
        <f>IF(COUNT($C127)=0,"",VLOOKUP($C127,選手学年,VLOOKUP($C127,オーダー,W$6+1)+1))</f>
        <v/>
      </c>
      <c r="Z127" s="116" t="str">
        <f>IF(COUNT($C127)=0,"",VLOOKUP($C127,選手名,VLOOKUP($C127,オーダー,Z$6+1)+1))</f>
        <v/>
      </c>
      <c r="AA127" s="117"/>
      <c r="AB127" s="28" t="str">
        <f>IF(COUNT($C127)=0,"",VLOOKUP($C127,選手学年,VLOOKUP($C127,オーダー,Z$6+1)+1))</f>
        <v/>
      </c>
      <c r="AC127" s="118" t="e">
        <f>TEXT(VLOOKUP(C127,出場校,6)*10000+VLOOKUP(C127,出場校,7)*100+VLOOKUP(C127,出場校,8),"00'00")</f>
        <v>#N/A</v>
      </c>
      <c r="AD127" s="119"/>
    </row>
    <row r="128" spans="2:30" ht="15" hidden="1" customHeight="1">
      <c r="B128" s="112"/>
      <c r="C128" s="114"/>
      <c r="D128" s="20" t="str">
        <f>IF(COUNT(C127)=0,"",TEXT(VLOOKUP(C127,出場校,3),"(@)"))</f>
        <v/>
      </c>
      <c r="E128" s="21"/>
      <c r="F128" s="107"/>
      <c r="G128" s="107"/>
      <c r="H128" s="22" t="e">
        <f>TEXT(VLOOKUP($C127,順位変動,H$6*2),"(#)")</f>
        <v>#N/A</v>
      </c>
      <c r="I128" s="107" t="e">
        <f>IF(VLOOKUP(VLOOKUP($C127,順位変動,H$6*2),区間2,4)&lt;10000,TEXT(VLOOKUP(VLOOKUP($C127,順位変動,H$6*2),区間2,4),"00'00"),TEXT(VLOOKUP(VLOOKUP($C127,順位変動,H$6*2),区間2,4),"#°00'00"))</f>
        <v>#N/A</v>
      </c>
      <c r="J128" s="107"/>
      <c r="K128" s="22" t="e">
        <f>TEXT(VLOOKUP($C127,順位変動,K$6*2),"(#)")</f>
        <v>#N/A</v>
      </c>
      <c r="L128" s="107" t="e">
        <f>IF(VLOOKUP(VLOOKUP($C127,順位変動,K$6*2),区間3,4)&lt;10000,TEXT(VLOOKUP(VLOOKUP($C127,順位変動,K$6*2),区間3,4),"00'00"),TEXT(VLOOKUP(VLOOKUP($C127,順位変動,K$6*2),区間3,4),"#°00'00"))</f>
        <v>#N/A</v>
      </c>
      <c r="M128" s="107"/>
      <c r="N128" s="22" t="e">
        <f>TEXT(VLOOKUP($C127,順位変動,N$6*2),"(#)")</f>
        <v>#N/A</v>
      </c>
      <c r="O128" s="107" t="e">
        <f>IF(VLOOKUP(VLOOKUP($C127,順位変動,N$6*2),区間4,4)&lt;10000,TEXT(VLOOKUP(VLOOKUP($C127,順位変動,N$6*2),区間4,4),"00'00"),TEXT(VLOOKUP(VLOOKUP($C127,順位変動,N$6*2),区間4,4),"#°00'00"))</f>
        <v>#N/A</v>
      </c>
      <c r="P128" s="107"/>
      <c r="Q128" s="22" t="e">
        <f>TEXT(VLOOKUP($C127,順位変動,Q$6*2),"(#)")</f>
        <v>#N/A</v>
      </c>
      <c r="R128" s="107" t="e">
        <f>IF(VLOOKUP(VLOOKUP($C127,順位変動,Q$6*2),区間5,4)&lt;10000,TEXT(VLOOKUP(VLOOKUP($C127,順位変動,Q$6*2),区間5,4),"00'00"),TEXT(VLOOKUP(VLOOKUP($C127,順位変動,Q$6*2),区間5,4),"#°00'00"))</f>
        <v>#N/A</v>
      </c>
      <c r="S128" s="107"/>
      <c r="T128" s="22" t="e">
        <f>TEXT(VLOOKUP($C127,順位変動,T$6*2),"(#)")</f>
        <v>#N/A</v>
      </c>
      <c r="U128" s="107" t="e">
        <f>IF(VLOOKUP(VLOOKUP($C127,順位変動,T$6*2),区間6,4)&lt;10000,TEXT(VLOOKUP(VLOOKUP($C127,順位変動,T$6*2),区間6,4),"00'00"),TEXT(VLOOKUP(VLOOKUP($C127,順位変動,T$6*2),区間6,4),"#°00'00"))</f>
        <v>#N/A</v>
      </c>
      <c r="V128" s="108"/>
      <c r="W128" s="22" t="e">
        <f>TEXT(VLOOKUP($C127,順位変動,W$6*2),"(#)")</f>
        <v>#N/A</v>
      </c>
      <c r="X128" s="107" t="e">
        <f>IF(VLOOKUP(VLOOKUP($C127,順位変動,W$6*2),区間7,4)&lt;10000,TEXT(VLOOKUP(VLOOKUP($C127,順位変動,W$6*2),区間7,4),"00'00"),TEXT(VLOOKUP(VLOOKUP($C127,順位変動,W$6*2),区間7,4),"#°00'00"))</f>
        <v>#N/A</v>
      </c>
      <c r="Y128" s="107"/>
      <c r="Z128" s="22" t="e">
        <f>TEXT(VLOOKUP($C127,順位変動,Z$6*2),"(#)")</f>
        <v>#N/A</v>
      </c>
      <c r="AA128" s="107" t="e">
        <f>IF(VLOOKUP(VLOOKUP($C127,順位変動,Z$6*2),区間8,4)&lt;10000,TEXT(VLOOKUP(VLOOKUP($C127,順位変動,Z$6*2),区間8,4),"00'00"),TEXT(VLOOKUP(VLOOKUP($C127,順位変動,Z$6*2),区間8,4),"#°00'00"))</f>
        <v>#N/A</v>
      </c>
      <c r="AB128" s="107"/>
      <c r="AC128" s="121" t="e">
        <f>R128</f>
        <v>#N/A</v>
      </c>
      <c r="AD128" s="122"/>
    </row>
    <row r="129" spans="2:30" ht="15" hidden="1" customHeight="1" thickBot="1">
      <c r="B129" s="126"/>
      <c r="C129" s="127"/>
      <c r="D129" s="37" t="str">
        <f>IF(COUNT(C127)=0,"",TEXT(VLOOKUP(B127,区間5,4),"00分00秒"))</f>
        <v/>
      </c>
      <c r="E129" s="38" t="e">
        <f>TEXT(VLOOKUP($C127,順位変動,E$6*2),"(#)")</f>
        <v>#N/A</v>
      </c>
      <c r="F129" s="128" t="e">
        <f>IF(VLOOKUP(VLOOKUP($C127,順位変動,E$6*2),区間1,4)&lt;10000,TEXT(VLOOKUP(VLOOKUP($C127,順位変動,E$6*2),区間1,4),"00'00"),TEXT(VLOOKUP(VLOOKUP($C127,順位変動,E$6*2),区間1,4),"#°00'00"))</f>
        <v>#N/A</v>
      </c>
      <c r="G129" s="128"/>
      <c r="H129" s="39" t="e">
        <f>TEXT(VLOOKUP($C127,区間記録2,2),"(#)")</f>
        <v>#N/A</v>
      </c>
      <c r="I129" s="128" t="e">
        <f>TEXT(VLOOKUP($C127,区間記録2,4),"00'00")</f>
        <v>#N/A</v>
      </c>
      <c r="J129" s="128"/>
      <c r="K129" s="39" t="e">
        <f>TEXT(VLOOKUP($C127,区間記録3,2),"(#)")</f>
        <v>#N/A</v>
      </c>
      <c r="L129" s="128" t="e">
        <f>TEXT(VLOOKUP($C127,区間記録3,4),"00'00")</f>
        <v>#N/A</v>
      </c>
      <c r="M129" s="128"/>
      <c r="N129" s="39" t="e">
        <f>TEXT(VLOOKUP($C127,区間記録4,2),"(#)")</f>
        <v>#N/A</v>
      </c>
      <c r="O129" s="128" t="e">
        <f>TEXT(VLOOKUP($C127,区間記録4,4),"00'00")</f>
        <v>#N/A</v>
      </c>
      <c r="P129" s="128"/>
      <c r="Q129" s="39" t="e">
        <f>TEXT(VLOOKUP($C127,区間記録5,2),"(#)")</f>
        <v>#N/A</v>
      </c>
      <c r="R129" s="128" t="e">
        <f>TEXT(VLOOKUP($C127,区間記録5,4),"00'00")</f>
        <v>#N/A</v>
      </c>
      <c r="S129" s="128"/>
      <c r="T129" s="39" t="e">
        <f>TEXT(VLOOKUP($C127,区間記録6,2),"(#)")</f>
        <v>#N/A</v>
      </c>
      <c r="U129" s="128" t="e">
        <f>TEXT(VLOOKUP($C127,区間記録6,4),"00'00")</f>
        <v>#N/A</v>
      </c>
      <c r="V129" s="129"/>
      <c r="W129" s="39" t="e">
        <f>TEXT(VLOOKUP($C127,区間記録7,2),"(#)")</f>
        <v>#N/A</v>
      </c>
      <c r="X129" s="128" t="e">
        <f>TEXT(VLOOKUP($C127,区間記録7,4),"00'00")</f>
        <v>#N/A</v>
      </c>
      <c r="Y129" s="128"/>
      <c r="Z129" s="39" t="e">
        <f>TEXT(VLOOKUP($C127,区間記録8,2),"(#)")</f>
        <v>#N/A</v>
      </c>
      <c r="AA129" s="128" t="e">
        <f>TEXT(VLOOKUP($C127,区間記録8,4),"00'00")</f>
        <v>#N/A</v>
      </c>
      <c r="AB129" s="128"/>
      <c r="AC129" s="40" t="e">
        <f>TEXT(VLOOKUP(C127,躍進,6),"(#)")</f>
        <v>#N/A</v>
      </c>
      <c r="AD129" s="41" t="e">
        <f>IF(VLOOKUP(C127,躍進,4)="","",IF(VLOOKUP(C127,躍進,4)&lt;0,TEXT(INT(ABS(VLOOKUP(C127,躍進,4))/60)*100+MOD(ABS(VLOOKUP(C127,躍進,4)),60),"-00'00"),TEXT(INT(VLOOKUP(C127,躍進,4)/60)*100+MOD(VLOOKUP(C127,躍進,4),60),"+00'00")))</f>
        <v>#N/A</v>
      </c>
    </row>
    <row r="130" spans="2:30" ht="15" customHeight="1" thickBot="1"/>
    <row r="131" spans="2:30" ht="15" customHeight="1">
      <c r="B131" s="113" t="s">
        <v>10</v>
      </c>
      <c r="C131" s="136"/>
      <c r="D131" s="137"/>
      <c r="E131" s="142" t="str">
        <f>VLOOKUP([3]データ処理!C119,選手名,VLOOKUP([3]データ処理!C119,オーダー,E$6+1)+1)</f>
        <v>上野　優人</v>
      </c>
      <c r="F131" s="104"/>
      <c r="G131" s="19">
        <f>VLOOKUP([3]データ処理!C119,選手学年,VLOOKUP([3]データ処理!C119,オーダー,E$6+1)+1)</f>
        <v>6</v>
      </c>
      <c r="H131" s="103" t="str">
        <f>VLOOKUP([3]データ処理!H119,選手名,VLOOKUP([3]データ処理!H119,オーダー,H$6+1)+1)</f>
        <v>河野　樹葵</v>
      </c>
      <c r="I131" s="104"/>
      <c r="J131" s="19">
        <f>VLOOKUP([3]データ処理!H119,選手学年,VLOOKUP([3]データ処理!H119,オーダー,H$6+1)+1)</f>
        <v>5</v>
      </c>
      <c r="K131" s="103" t="str">
        <f>VLOOKUP([3]データ処理!M119,選手名,VLOOKUP([3]データ処理!M119,オーダー,K$6+1)+1)</f>
        <v>姫野　稀央</v>
      </c>
      <c r="L131" s="104"/>
      <c r="M131" s="19">
        <f>VLOOKUP([3]データ処理!M119,選手学年,VLOOKUP([3]データ処理!M119,オーダー,K$6+1)+1)</f>
        <v>6</v>
      </c>
      <c r="N131" s="103" t="str">
        <f>VLOOKUP([3]データ処理!R119,選手名,VLOOKUP([3]データ処理!R119,オーダー,N$6+1)+1)</f>
        <v>佐世　新</v>
      </c>
      <c r="O131" s="104"/>
      <c r="P131" s="19">
        <f>VLOOKUP([3]データ処理!R119,選手学年,VLOOKUP([3]データ処理!R119,オーダー,N$6+1)+1)</f>
        <v>6</v>
      </c>
      <c r="Q131" s="103" t="str">
        <f>VLOOKUP([3]データ処理!W119,選手名,VLOOKUP([3]データ処理!W119,オーダー,Q$6+1)+1)</f>
        <v>首藤　充希</v>
      </c>
      <c r="R131" s="104"/>
      <c r="S131" s="43">
        <f>VLOOKUP([3]データ処理!W119,選手学年,VLOOKUP([3]データ処理!W119,オーダー,Q$6+1)+1)</f>
        <v>6</v>
      </c>
      <c r="T131" s="104">
        <f>VLOOKUP([3]データ処理!AB119,選手名,VLOOKUP([3]データ処理!AB119,オーダー,T$6+1)+1)</f>
        <v>1</v>
      </c>
      <c r="U131" s="104"/>
      <c r="V131" s="43">
        <f>VLOOKUP([3]データ処理!AB119,選手学年,VLOOKUP([3]データ処理!AB119,オーダー,T$6+1)+1)</f>
        <v>1</v>
      </c>
      <c r="W131" s="104" t="e">
        <f>VLOOKUP([3]データ処理!AG119,選手名,VLOOKUP([3]データ処理!AG119,オーダー,W$6+1)+1)</f>
        <v>#N/A</v>
      </c>
      <c r="X131" s="104"/>
      <c r="Y131" s="19" t="e">
        <f>VLOOKUP([3]データ処理!AG119,選手学年,VLOOKUP([3]データ処理!AG119,オーダー,W$6+1)+1)</f>
        <v>#N/A</v>
      </c>
      <c r="Z131" s="103" t="e">
        <f>VLOOKUP([3]データ処理!AL119,選手名,VLOOKUP([3]データ処理!AL119,オーダー,Z$6+1)+1)</f>
        <v>#N/A</v>
      </c>
      <c r="AA131" s="104"/>
      <c r="AB131" s="43" t="e">
        <f>VLOOKUP([3]データ処理!AL119,選手学年,VLOOKUP([3]データ処理!AL119,オーダー,Z$6+1)+1)</f>
        <v>#N/A</v>
      </c>
    </row>
    <row r="132" spans="2:30" ht="15" customHeight="1">
      <c r="B132" s="114"/>
      <c r="C132" s="138"/>
      <c r="D132" s="139"/>
      <c r="E132" s="44" t="str">
        <f>IF([3]データ処理!E119=0,"",IF([3]データ処理!E119&gt;=(VLOOKUP(E6,区間データ,7)*100+VLOOKUP(E6,区間データ,8)),"","☆"))</f>
        <v/>
      </c>
      <c r="F132" s="130" t="str">
        <f>TEXT(VLOOKUP([3]データ処理!C119,出場校,2),"(@)")</f>
        <v>(白丹小学校)</v>
      </c>
      <c r="G132" s="131"/>
      <c r="H132" s="45" t="str">
        <f>IF([3]データ処理!J119=0,"",IF([3]データ処理!J119&gt;=(VLOOKUP(H6,区間データ,7)*100+VLOOKUP(H6,区間データ,8)),"","☆"))</f>
        <v/>
      </c>
      <c r="I132" s="130" t="str">
        <f>TEXT(VLOOKUP([3]データ処理!H119,出場校,2),"(@)")</f>
        <v>(滝尾陸上クラブＡ)</v>
      </c>
      <c r="J132" s="131"/>
      <c r="K132" s="45" t="str">
        <f>IF([3]データ処理!O119=0,"",IF([3]データ処理!O119&gt;=(VLOOKUP(K6,区間データ,7)*100+VLOOKUP(K6,区間データ,8)),"","☆"))</f>
        <v/>
      </c>
      <c r="L132" s="130" t="str">
        <f>TEXT(VLOOKUP([3]データ処理!M119,出場校,2),"(@)")</f>
        <v>(立石ランナーズＡ)</v>
      </c>
      <c r="M132" s="131"/>
      <c r="N132" s="45" t="str">
        <f>IF([3]データ処理!T119=0,"",IF([3]データ処理!T119&gt;=(VLOOKUP(N6,区間データ,7)*100+VLOOKUP(N6,区間データ,8)),"","☆"))</f>
        <v/>
      </c>
      <c r="O132" s="130" t="str">
        <f>TEXT(VLOOKUP([3]データ処理!R119,出場校,2),"(@)")</f>
        <v>(滝尾陸上クラブＡ)</v>
      </c>
      <c r="P132" s="131"/>
      <c r="Q132" s="45" t="str">
        <f>IF([3]データ処理!Y119=0,"",IF([3]データ処理!Y119&gt;=(VLOOKUP(Q6,区間データ,7)*100+VLOOKUP(Q6,区間データ,8)),"","☆"))</f>
        <v/>
      </c>
      <c r="R132" s="130" t="str">
        <f>TEXT(VLOOKUP([3]データ処理!W119,出場校,2),"(@)")</f>
        <v>(三重町陸上クラブ男子Ａ)</v>
      </c>
      <c r="S132" s="132"/>
      <c r="T132" s="46"/>
      <c r="U132" s="133" t="str">
        <f>TEXT(VLOOKUP([3]データ処理!AB119,出場校,2),"(@)")</f>
        <v>(白丹小学校)</v>
      </c>
      <c r="V132" s="134"/>
      <c r="W132" s="46"/>
      <c r="X132" s="133" t="e">
        <f>TEXT(VLOOKUP([3]データ処理!AG119,出場校,2),"(@)")</f>
        <v>#N/A</v>
      </c>
      <c r="Y132" s="135"/>
      <c r="Z132" s="45"/>
      <c r="AA132" s="133" t="e">
        <f>TEXT(VLOOKUP([3]データ処理!AL119,出場校,2),"(@)")</f>
        <v>#N/A</v>
      </c>
      <c r="AB132" s="134"/>
    </row>
    <row r="133" spans="2:30" ht="15" customHeight="1">
      <c r="B133" s="114"/>
      <c r="C133" s="138"/>
      <c r="D133" s="139"/>
      <c r="E133" s="152" t="str">
        <f>IF([3]データ処理!B120&lt;&gt;1,"",VLOOKUP([3]データ処理!C120,選手名,VLOOKUP([3]データ処理!C120,オーダー,E$6+1)+1))</f>
        <v/>
      </c>
      <c r="F133" s="117"/>
      <c r="G133" s="29" t="str">
        <f>IF([3]データ処理!B120&lt;&gt;1,"",VLOOKUP([3]データ処理!C120,選手学年,VLOOKUP([3]データ処理!C120,オーダー,E$6+1)+1))</f>
        <v/>
      </c>
      <c r="H133" s="116" t="str">
        <f>IF([3]データ処理!G120&lt;&gt;1,"",VLOOKUP([3]データ処理!H120,選手名,VLOOKUP([3]データ処理!H120,オーダー,H$6+1)+1))</f>
        <v/>
      </c>
      <c r="I133" s="117"/>
      <c r="J133" s="29" t="str">
        <f>IF([3]データ処理!G120&lt;&gt;1,"",VLOOKUP([3]データ処理!H120,選手学年,VLOOKUP([3]データ処理!H120,オーダー,H$6+1)+1))</f>
        <v/>
      </c>
      <c r="K133" s="116" t="str">
        <f>IF([3]データ処理!L120&lt;&gt;1,"",VLOOKUP([3]データ処理!M120,選手名,VLOOKUP([3]データ処理!M120,オーダー,K$6+1)+1))</f>
        <v/>
      </c>
      <c r="L133" s="117"/>
      <c r="M133" s="29" t="str">
        <f>IF([3]データ処理!L120&lt;&gt;1,"",VLOOKUP([3]データ処理!M120,選手学年,VLOOKUP([3]データ処理!M120,オーダー,K$6+1)+1))</f>
        <v/>
      </c>
      <c r="N133" s="116" t="str">
        <f>IF([3]データ処理!Q120&lt;&gt;1,"",VLOOKUP([3]データ処理!R120,選手名,VLOOKUP([3]データ処理!R120,オーダー,N$6+1)+1))</f>
        <v/>
      </c>
      <c r="O133" s="117"/>
      <c r="P133" s="29" t="str">
        <f>IF([3]データ処理!Q120&lt;&gt;1,"",VLOOKUP([3]データ処理!R120,選手学年,VLOOKUP([3]データ処理!R120,オーダー,N$6+1)+1))</f>
        <v/>
      </c>
      <c r="Q133" s="116" t="str">
        <f>IF([3]データ処理!V120&lt;&gt;1,"",VLOOKUP([3]データ処理!W120,選手名,VLOOKUP([3]データ処理!W120,オーダー,Q$6+1)+1))</f>
        <v/>
      </c>
      <c r="R133" s="117"/>
      <c r="S133" s="47" t="str">
        <f>IF([3]データ処理!V120&lt;&gt;1,"",VLOOKUP([3]データ処理!W120,選手学年,VLOOKUP([3]データ処理!W120,オーダー,Q$6+1)+1))</f>
        <v/>
      </c>
      <c r="T133" s="117" t="str">
        <f>IF([3]データ処理!AA120&lt;&gt;1,"",VLOOKUP([3]データ処理!AB120,選手名,VLOOKUP([3]データ処理!AB120,オーダー,T$6+1)+1))</f>
        <v/>
      </c>
      <c r="U133" s="117"/>
      <c r="V133" s="47" t="str">
        <f>IF([3]データ処理!AA120&lt;&gt;1,"",VLOOKUP([3]データ処理!AB120,選手学年,VLOOKUP([3]データ処理!AB120,オーダー,T$6+1)+1))</f>
        <v/>
      </c>
      <c r="W133" s="117" t="str">
        <f>IF([3]データ処理!AF120&lt;&gt;1,"",VLOOKUP([3]データ処理!AG120,選手名,VLOOKUP([3]データ処理!AG120,オーダー,W$6+1)+1))</f>
        <v/>
      </c>
      <c r="X133" s="117"/>
      <c r="Y133" s="29" t="str">
        <f>IF([3]データ処理!AF120&lt;&gt;1,"",VLOOKUP([3]データ処理!AG120,選手学年,VLOOKUP([3]データ処理!AG120,オーダー,W$6+1)+1))</f>
        <v/>
      </c>
      <c r="Z133" s="116" t="str">
        <f>IF([3]データ処理!AK120&lt;&gt;1,"",VLOOKUP([3]データ処理!AL120,選手名,VLOOKUP([3]データ処理!AL120,オーダー,Z$6+1)+1))</f>
        <v/>
      </c>
      <c r="AA133" s="117"/>
      <c r="AB133" s="47" t="str">
        <f>IF([3]データ処理!AK120&lt;&gt;1,"",VLOOKUP([3]データ処理!AL120,選手学年,VLOOKUP([3]データ処理!AL120,オーダー,Z$6+1)+1))</f>
        <v/>
      </c>
    </row>
    <row r="134" spans="2:30" ht="15" customHeight="1">
      <c r="B134" s="114"/>
      <c r="C134" s="138"/>
      <c r="D134" s="139"/>
      <c r="E134" s="48" t="str">
        <f>IF(E132="☆","☆","")</f>
        <v/>
      </c>
      <c r="F134" s="146" t="str">
        <f>IF([3]データ処理!B120&lt;&gt;1,"",TEXT(VLOOKUP([3]データ処理!C120,出場校,2),"(@)"))</f>
        <v/>
      </c>
      <c r="G134" s="147"/>
      <c r="H134" s="49" t="str">
        <f>IF(H132="☆","☆","")</f>
        <v/>
      </c>
      <c r="I134" s="148" t="str">
        <f>IF([3]データ処理!G120&lt;&gt;1,"",TEXT(VLOOKUP([3]データ処理!H120,出場校,2),"(@)"))</f>
        <v/>
      </c>
      <c r="J134" s="149"/>
      <c r="K134" s="49" t="str">
        <f>IF(K132="☆","☆","")</f>
        <v/>
      </c>
      <c r="L134" s="148" t="str">
        <f>IF([3]データ処理!L120&lt;&gt;1,"",TEXT(VLOOKUP([3]データ処理!M120,出場校,2),"(@)"))</f>
        <v/>
      </c>
      <c r="M134" s="149"/>
      <c r="N134" s="49" t="str">
        <f>IF(N132="☆","☆","")</f>
        <v/>
      </c>
      <c r="O134" s="148" t="str">
        <f>IF([3]データ処理!Q120&lt;&gt;1,"",TEXT(VLOOKUP([3]データ処理!R120,出場校,2),"(@)"))</f>
        <v/>
      </c>
      <c r="P134" s="149"/>
      <c r="Q134" s="49" t="str">
        <f>IF(Q132="☆","☆","")</f>
        <v/>
      </c>
      <c r="R134" s="148" t="str">
        <f>IF([3]データ処理!V120&lt;&gt;1,"",TEXT(VLOOKUP([3]データ処理!W120,出場校,2),"(@)"))</f>
        <v/>
      </c>
      <c r="S134" s="150"/>
      <c r="T134" s="50" t="str">
        <f>IF(T132="☆","☆","")</f>
        <v/>
      </c>
      <c r="U134" s="146" t="str">
        <f>IF([3]データ処理!AA120&lt;&gt;1,"",TEXT(VLOOKUP([3]データ処理!AB120,出場校,2),"(@)"))</f>
        <v/>
      </c>
      <c r="V134" s="151"/>
      <c r="W134" s="50"/>
      <c r="X134" s="146" t="str">
        <f>IF([3]データ処理!AF120&lt;&gt;1,"",TEXT(VLOOKUP([3]データ処理!AG120,出場校,2),"(@)"))</f>
        <v/>
      </c>
      <c r="Y134" s="147"/>
      <c r="Z134" s="49"/>
      <c r="AA134" s="146" t="str">
        <f>IF([3]データ処理!AK120&lt;&gt;1,"",TEXT(VLOOKUP([3]データ処理!AL120,出場校,2),"(@)"))</f>
        <v/>
      </c>
      <c r="AB134" s="151"/>
    </row>
    <row r="135" spans="2:30" ht="15" customHeight="1" thickBot="1">
      <c r="B135" s="127"/>
      <c r="C135" s="140"/>
      <c r="D135" s="141"/>
      <c r="E135" s="145" t="str">
        <f>TEXT([3]データ処理!E119,"#分00秒")</f>
        <v>5分16秒</v>
      </c>
      <c r="F135" s="99"/>
      <c r="G135" s="100"/>
      <c r="H135" s="143" t="str">
        <f>TEXT([3]データ処理!J119,"#分00秒")</f>
        <v>5分26秒</v>
      </c>
      <c r="I135" s="99"/>
      <c r="J135" s="100"/>
      <c r="K135" s="143" t="str">
        <f>TEXT([3]データ処理!O119,"#分00秒")</f>
        <v>5分27秒</v>
      </c>
      <c r="L135" s="99"/>
      <c r="M135" s="100"/>
      <c r="N135" s="143" t="str">
        <f>TEXT([3]データ処理!T119,"#分00秒")</f>
        <v>5分37秒</v>
      </c>
      <c r="O135" s="99"/>
      <c r="P135" s="100"/>
      <c r="Q135" s="143" t="str">
        <f>TEXT([3]データ処理!Y119,"#分00秒")</f>
        <v>5分20秒</v>
      </c>
      <c r="R135" s="99"/>
      <c r="S135" s="144"/>
      <c r="T135" s="99" t="str">
        <f>TEXT([3]データ処理!AD119,"#分00秒")</f>
        <v/>
      </c>
      <c r="U135" s="99"/>
      <c r="V135" s="144"/>
      <c r="W135" s="99" t="str">
        <f>TEXT([3]データ処理!AI119,"#分00秒")</f>
        <v>分00秒</v>
      </c>
      <c r="X135" s="99"/>
      <c r="Y135" s="100"/>
      <c r="Z135" s="143" t="str">
        <f>TEXT([3]データ処理!AN119,"#分00秒")</f>
        <v>分00秒</v>
      </c>
      <c r="AA135" s="99"/>
      <c r="AB135" s="144"/>
    </row>
    <row r="136" spans="2:30" ht="15" customHeight="1" thickBot="1"/>
    <row r="137" spans="2:30" ht="15" customHeight="1">
      <c r="B137" s="113" t="s">
        <v>27</v>
      </c>
      <c r="C137" s="136"/>
      <c r="D137" s="136"/>
      <c r="E137" s="142" t="s">
        <v>28</v>
      </c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58"/>
    </row>
    <row r="138" spans="2:30" ht="15" customHeight="1" thickBot="1">
      <c r="B138" s="127"/>
      <c r="C138" s="140"/>
      <c r="D138" s="140"/>
      <c r="E138" s="145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144"/>
    </row>
    <row r="139" spans="2:30" ht="15" customHeight="1"/>
    <row r="140" spans="2:30" ht="15" customHeight="1"/>
    <row r="141" spans="2:30" ht="15" customHeight="1"/>
  </sheetData>
  <sheetProtection password="CC6F" sheet="1" objects="1" scenarios="1"/>
  <mergeCells count="1200">
    <mergeCell ref="I134:J134"/>
    <mergeCell ref="L134:M134"/>
    <mergeCell ref="O134:P134"/>
    <mergeCell ref="R134:S134"/>
    <mergeCell ref="U134:V134"/>
    <mergeCell ref="X134:Y134"/>
    <mergeCell ref="AA134:AB134"/>
    <mergeCell ref="E133:F133"/>
    <mergeCell ref="H133:I133"/>
    <mergeCell ref="K133:L133"/>
    <mergeCell ref="N133:O133"/>
    <mergeCell ref="Q133:R133"/>
    <mergeCell ref="T133:U133"/>
    <mergeCell ref="B137:D138"/>
    <mergeCell ref="E137:S138"/>
    <mergeCell ref="Z131:AA131"/>
    <mergeCell ref="F132:G132"/>
    <mergeCell ref="I132:J132"/>
    <mergeCell ref="L132:M132"/>
    <mergeCell ref="O132:P132"/>
    <mergeCell ref="R132:S132"/>
    <mergeCell ref="U132:V132"/>
    <mergeCell ref="X132:Y132"/>
    <mergeCell ref="AA132:AB132"/>
    <mergeCell ref="X129:Y129"/>
    <mergeCell ref="AA129:AB129"/>
    <mergeCell ref="B131:D135"/>
    <mergeCell ref="E131:F131"/>
    <mergeCell ref="H131:I131"/>
    <mergeCell ref="K131:L131"/>
    <mergeCell ref="N131:O131"/>
    <mergeCell ref="Q131:R131"/>
    <mergeCell ref="T131:U131"/>
    <mergeCell ref="W131:X131"/>
    <mergeCell ref="B127:B129"/>
    <mergeCell ref="C127:C129"/>
    <mergeCell ref="W135:Y135"/>
    <mergeCell ref="Z135:AB135"/>
    <mergeCell ref="E135:G135"/>
    <mergeCell ref="H135:J135"/>
    <mergeCell ref="K135:M135"/>
    <mergeCell ref="N135:P135"/>
    <mergeCell ref="Q135:S135"/>
    <mergeCell ref="T135:V135"/>
    <mergeCell ref="W133:X133"/>
    <mergeCell ref="Z133:AA133"/>
    <mergeCell ref="F134:G134"/>
    <mergeCell ref="I125:J125"/>
    <mergeCell ref="L125:M125"/>
    <mergeCell ref="O125:P125"/>
    <mergeCell ref="R125:S125"/>
    <mergeCell ref="U125:V125"/>
    <mergeCell ref="X125:Y125"/>
    <mergeCell ref="U128:V128"/>
    <mergeCell ref="X128:Y128"/>
    <mergeCell ref="AA128:AB128"/>
    <mergeCell ref="AC128:AD128"/>
    <mergeCell ref="F129:G129"/>
    <mergeCell ref="I129:J129"/>
    <mergeCell ref="L129:M129"/>
    <mergeCell ref="O129:P129"/>
    <mergeCell ref="R129:S129"/>
    <mergeCell ref="U129:V129"/>
    <mergeCell ref="Q127:R127"/>
    <mergeCell ref="T127:U127"/>
    <mergeCell ref="W127:X127"/>
    <mergeCell ref="Z127:AA127"/>
    <mergeCell ref="AC127:AD127"/>
    <mergeCell ref="F128:G128"/>
    <mergeCell ref="I128:J128"/>
    <mergeCell ref="L128:M128"/>
    <mergeCell ref="O128:P128"/>
    <mergeCell ref="R128:S128"/>
    <mergeCell ref="E127:F127"/>
    <mergeCell ref="H127:I127"/>
    <mergeCell ref="K127:L127"/>
    <mergeCell ref="N127:O127"/>
    <mergeCell ref="B124:B126"/>
    <mergeCell ref="C124:C126"/>
    <mergeCell ref="E124:F124"/>
    <mergeCell ref="H124:I124"/>
    <mergeCell ref="K124:L124"/>
    <mergeCell ref="N124:O124"/>
    <mergeCell ref="Q124:R124"/>
    <mergeCell ref="T124:U124"/>
    <mergeCell ref="U122:V122"/>
    <mergeCell ref="X122:Y122"/>
    <mergeCell ref="AA122:AB122"/>
    <mergeCell ref="AC122:AD122"/>
    <mergeCell ref="F123:G123"/>
    <mergeCell ref="I123:J123"/>
    <mergeCell ref="L123:M123"/>
    <mergeCell ref="O123:P123"/>
    <mergeCell ref="R123:S123"/>
    <mergeCell ref="U123:V123"/>
    <mergeCell ref="AA125:AB125"/>
    <mergeCell ref="AC125:AD125"/>
    <mergeCell ref="F126:G126"/>
    <mergeCell ref="I126:J126"/>
    <mergeCell ref="L126:M126"/>
    <mergeCell ref="O126:P126"/>
    <mergeCell ref="R126:S126"/>
    <mergeCell ref="U126:V126"/>
    <mergeCell ref="X126:Y126"/>
    <mergeCell ref="AA126:AB126"/>
    <mergeCell ref="W124:X124"/>
    <mergeCell ref="Z124:AA124"/>
    <mergeCell ref="AC124:AD124"/>
    <mergeCell ref="F125:G125"/>
    <mergeCell ref="Q121:R121"/>
    <mergeCell ref="T121:U121"/>
    <mergeCell ref="W121:X121"/>
    <mergeCell ref="Z121:AA121"/>
    <mergeCell ref="AC121:AD121"/>
    <mergeCell ref="F122:G122"/>
    <mergeCell ref="I122:J122"/>
    <mergeCell ref="L122:M122"/>
    <mergeCell ref="O122:P122"/>
    <mergeCell ref="R122:S122"/>
    <mergeCell ref="B121:B123"/>
    <mergeCell ref="C121:C123"/>
    <mergeCell ref="E121:F121"/>
    <mergeCell ref="H121:I121"/>
    <mergeCell ref="K121:L121"/>
    <mergeCell ref="N121:O121"/>
    <mergeCell ref="AA119:AB119"/>
    <mergeCell ref="AC119:AD119"/>
    <mergeCell ref="F120:G120"/>
    <mergeCell ref="I120:J120"/>
    <mergeCell ref="L120:M120"/>
    <mergeCell ref="O120:P120"/>
    <mergeCell ref="R120:S120"/>
    <mergeCell ref="U120:V120"/>
    <mergeCell ref="X120:Y120"/>
    <mergeCell ref="AA120:AB120"/>
    <mergeCell ref="X123:Y123"/>
    <mergeCell ref="AA123:AB123"/>
    <mergeCell ref="W118:X118"/>
    <mergeCell ref="Z118:AA118"/>
    <mergeCell ref="AC118:AD118"/>
    <mergeCell ref="F119:G119"/>
    <mergeCell ref="I119:J119"/>
    <mergeCell ref="L119:M119"/>
    <mergeCell ref="O119:P119"/>
    <mergeCell ref="R119:S119"/>
    <mergeCell ref="U119:V119"/>
    <mergeCell ref="X119:Y119"/>
    <mergeCell ref="X117:Y117"/>
    <mergeCell ref="AA117:AB117"/>
    <mergeCell ref="B118:B120"/>
    <mergeCell ref="C118:C120"/>
    <mergeCell ref="E118:F118"/>
    <mergeCell ref="H118:I118"/>
    <mergeCell ref="K118:L118"/>
    <mergeCell ref="N118:O118"/>
    <mergeCell ref="Q118:R118"/>
    <mergeCell ref="T118:U118"/>
    <mergeCell ref="B115:B117"/>
    <mergeCell ref="C115:C117"/>
    <mergeCell ref="I113:J113"/>
    <mergeCell ref="L113:M113"/>
    <mergeCell ref="O113:P113"/>
    <mergeCell ref="R113:S113"/>
    <mergeCell ref="U113:V113"/>
    <mergeCell ref="X113:Y113"/>
    <mergeCell ref="U116:V116"/>
    <mergeCell ref="X116:Y116"/>
    <mergeCell ref="AA116:AB116"/>
    <mergeCell ref="AC116:AD116"/>
    <mergeCell ref="F117:G117"/>
    <mergeCell ref="I117:J117"/>
    <mergeCell ref="L117:M117"/>
    <mergeCell ref="O117:P117"/>
    <mergeCell ref="R117:S117"/>
    <mergeCell ref="U117:V117"/>
    <mergeCell ref="Q115:R115"/>
    <mergeCell ref="T115:U115"/>
    <mergeCell ref="W115:X115"/>
    <mergeCell ref="Z115:AA115"/>
    <mergeCell ref="AC115:AD115"/>
    <mergeCell ref="F116:G116"/>
    <mergeCell ref="I116:J116"/>
    <mergeCell ref="L116:M116"/>
    <mergeCell ref="O116:P116"/>
    <mergeCell ref="R116:S116"/>
    <mergeCell ref="E115:F115"/>
    <mergeCell ref="H115:I115"/>
    <mergeCell ref="K115:L115"/>
    <mergeCell ref="N115:O115"/>
    <mergeCell ref="B112:B114"/>
    <mergeCell ref="C112:C114"/>
    <mergeCell ref="E112:F112"/>
    <mergeCell ref="H112:I112"/>
    <mergeCell ref="K112:L112"/>
    <mergeCell ref="N112:O112"/>
    <mergeCell ref="Q112:R112"/>
    <mergeCell ref="T112:U112"/>
    <mergeCell ref="U110:V110"/>
    <mergeCell ref="X110:Y110"/>
    <mergeCell ref="AA110:AB110"/>
    <mergeCell ref="AC110:AD110"/>
    <mergeCell ref="F111:G111"/>
    <mergeCell ref="I111:J111"/>
    <mergeCell ref="L111:M111"/>
    <mergeCell ref="O111:P111"/>
    <mergeCell ref="R111:S111"/>
    <mergeCell ref="U111:V111"/>
    <mergeCell ref="AA113:AB113"/>
    <mergeCell ref="AC113:AD113"/>
    <mergeCell ref="F114:G114"/>
    <mergeCell ref="I114:J114"/>
    <mergeCell ref="L114:M114"/>
    <mergeCell ref="O114:P114"/>
    <mergeCell ref="R114:S114"/>
    <mergeCell ref="U114:V114"/>
    <mergeCell ref="X114:Y114"/>
    <mergeCell ref="AA114:AB114"/>
    <mergeCell ref="W112:X112"/>
    <mergeCell ref="Z112:AA112"/>
    <mergeCell ref="AC112:AD112"/>
    <mergeCell ref="F113:G113"/>
    <mergeCell ref="Q109:R109"/>
    <mergeCell ref="T109:U109"/>
    <mergeCell ref="W109:X109"/>
    <mergeCell ref="Z109:AA109"/>
    <mergeCell ref="AC109:AD109"/>
    <mergeCell ref="F110:G110"/>
    <mergeCell ref="I110:J110"/>
    <mergeCell ref="L110:M110"/>
    <mergeCell ref="O110:P110"/>
    <mergeCell ref="R110:S110"/>
    <mergeCell ref="B109:B111"/>
    <mergeCell ref="C109:C111"/>
    <mergeCell ref="E109:F109"/>
    <mergeCell ref="H109:I109"/>
    <mergeCell ref="K109:L109"/>
    <mergeCell ref="N109:O109"/>
    <mergeCell ref="AA107:AB107"/>
    <mergeCell ref="AC107:AD107"/>
    <mergeCell ref="F108:G108"/>
    <mergeCell ref="I108:J108"/>
    <mergeCell ref="L108:M108"/>
    <mergeCell ref="O108:P108"/>
    <mergeCell ref="R108:S108"/>
    <mergeCell ref="U108:V108"/>
    <mergeCell ref="X108:Y108"/>
    <mergeCell ref="AA108:AB108"/>
    <mergeCell ref="X111:Y111"/>
    <mergeCell ref="AA111:AB111"/>
    <mergeCell ref="W106:X106"/>
    <mergeCell ref="Z106:AA106"/>
    <mergeCell ref="AC106:AD106"/>
    <mergeCell ref="F107:G107"/>
    <mergeCell ref="I107:J107"/>
    <mergeCell ref="L107:M107"/>
    <mergeCell ref="O107:P107"/>
    <mergeCell ref="R107:S107"/>
    <mergeCell ref="U107:V107"/>
    <mergeCell ref="X107:Y107"/>
    <mergeCell ref="X105:Y105"/>
    <mergeCell ref="AA105:AB105"/>
    <mergeCell ref="B106:B108"/>
    <mergeCell ref="C106:C108"/>
    <mergeCell ref="E106:F106"/>
    <mergeCell ref="H106:I106"/>
    <mergeCell ref="K106:L106"/>
    <mergeCell ref="N106:O106"/>
    <mergeCell ref="Q106:R106"/>
    <mergeCell ref="T106:U106"/>
    <mergeCell ref="B103:B105"/>
    <mergeCell ref="C103:C105"/>
    <mergeCell ref="I101:J101"/>
    <mergeCell ref="L101:M101"/>
    <mergeCell ref="O101:P101"/>
    <mergeCell ref="R101:S101"/>
    <mergeCell ref="U101:V101"/>
    <mergeCell ref="X101:Y101"/>
    <mergeCell ref="U104:V104"/>
    <mergeCell ref="X104:Y104"/>
    <mergeCell ref="AA104:AB104"/>
    <mergeCell ref="AC104:AD104"/>
    <mergeCell ref="F105:G105"/>
    <mergeCell ref="I105:J105"/>
    <mergeCell ref="L105:M105"/>
    <mergeCell ref="O105:P105"/>
    <mergeCell ref="R105:S105"/>
    <mergeCell ref="U105:V105"/>
    <mergeCell ref="Q103:R103"/>
    <mergeCell ref="T103:U103"/>
    <mergeCell ref="W103:X103"/>
    <mergeCell ref="Z103:AA103"/>
    <mergeCell ref="AC103:AD103"/>
    <mergeCell ref="F104:G104"/>
    <mergeCell ref="I104:J104"/>
    <mergeCell ref="L104:M104"/>
    <mergeCell ref="O104:P104"/>
    <mergeCell ref="R104:S104"/>
    <mergeCell ref="E103:F103"/>
    <mergeCell ref="H103:I103"/>
    <mergeCell ref="K103:L103"/>
    <mergeCell ref="N103:O103"/>
    <mergeCell ref="B100:B102"/>
    <mergeCell ref="C100:C102"/>
    <mergeCell ref="E100:F100"/>
    <mergeCell ref="H100:I100"/>
    <mergeCell ref="K100:L100"/>
    <mergeCell ref="N100:O100"/>
    <mergeCell ref="Q100:R100"/>
    <mergeCell ref="T100:U100"/>
    <mergeCell ref="U98:V98"/>
    <mergeCell ref="X98:Y98"/>
    <mergeCell ref="AA98:AB98"/>
    <mergeCell ref="AC98:AD98"/>
    <mergeCell ref="F99:G99"/>
    <mergeCell ref="I99:J99"/>
    <mergeCell ref="L99:M99"/>
    <mergeCell ref="O99:P99"/>
    <mergeCell ref="R99:S99"/>
    <mergeCell ref="U99:V99"/>
    <mergeCell ref="AA101:AB101"/>
    <mergeCell ref="AC101:AD101"/>
    <mergeCell ref="F102:G102"/>
    <mergeCell ref="I102:J102"/>
    <mergeCell ref="L102:M102"/>
    <mergeCell ref="O102:P102"/>
    <mergeCell ref="R102:S102"/>
    <mergeCell ref="U102:V102"/>
    <mergeCell ref="X102:Y102"/>
    <mergeCell ref="AA102:AB102"/>
    <mergeCell ref="W100:X100"/>
    <mergeCell ref="Z100:AA100"/>
    <mergeCell ref="AC100:AD100"/>
    <mergeCell ref="F101:G101"/>
    <mergeCell ref="Q97:R97"/>
    <mergeCell ref="T97:U97"/>
    <mergeCell ref="W97:X97"/>
    <mergeCell ref="Z97:AA97"/>
    <mergeCell ref="AC97:AD97"/>
    <mergeCell ref="F98:G98"/>
    <mergeCell ref="I98:J98"/>
    <mergeCell ref="L98:M98"/>
    <mergeCell ref="O98:P98"/>
    <mergeCell ref="R98:S98"/>
    <mergeCell ref="B97:B99"/>
    <mergeCell ref="C97:C99"/>
    <mergeCell ref="E97:F97"/>
    <mergeCell ref="H97:I97"/>
    <mergeCell ref="K97:L97"/>
    <mergeCell ref="N97:O97"/>
    <mergeCell ref="AA95:AB95"/>
    <mergeCell ref="AC95:AD95"/>
    <mergeCell ref="F96:G96"/>
    <mergeCell ref="I96:J96"/>
    <mergeCell ref="L96:M96"/>
    <mergeCell ref="O96:P96"/>
    <mergeCell ref="R96:S96"/>
    <mergeCell ref="U96:V96"/>
    <mergeCell ref="X96:Y96"/>
    <mergeCell ref="AA96:AB96"/>
    <mergeCell ref="X99:Y99"/>
    <mergeCell ref="AA99:AB99"/>
    <mergeCell ref="W94:X94"/>
    <mergeCell ref="Z94:AA94"/>
    <mergeCell ref="AC94:AD94"/>
    <mergeCell ref="F95:G95"/>
    <mergeCell ref="I95:J95"/>
    <mergeCell ref="L95:M95"/>
    <mergeCell ref="O95:P95"/>
    <mergeCell ref="R95:S95"/>
    <mergeCell ref="U95:V95"/>
    <mergeCell ref="X95:Y95"/>
    <mergeCell ref="X93:Y93"/>
    <mergeCell ref="AA93:AB93"/>
    <mergeCell ref="B94:B96"/>
    <mergeCell ref="C94:C96"/>
    <mergeCell ref="E94:F94"/>
    <mergeCell ref="H94:I94"/>
    <mergeCell ref="K94:L94"/>
    <mergeCell ref="N94:O94"/>
    <mergeCell ref="Q94:R94"/>
    <mergeCell ref="T94:U94"/>
    <mergeCell ref="B91:B93"/>
    <mergeCell ref="C91:C93"/>
    <mergeCell ref="I89:J89"/>
    <mergeCell ref="L89:M89"/>
    <mergeCell ref="O89:P89"/>
    <mergeCell ref="R89:S89"/>
    <mergeCell ref="U89:V89"/>
    <mergeCell ref="X89:Y89"/>
    <mergeCell ref="U92:V92"/>
    <mergeCell ref="X92:Y92"/>
    <mergeCell ref="AA92:AB92"/>
    <mergeCell ref="AC92:AD92"/>
    <mergeCell ref="F93:G93"/>
    <mergeCell ref="I93:J93"/>
    <mergeCell ref="L93:M93"/>
    <mergeCell ref="O93:P93"/>
    <mergeCell ref="R93:S93"/>
    <mergeCell ref="U93:V93"/>
    <mergeCell ref="Q91:R91"/>
    <mergeCell ref="T91:U91"/>
    <mergeCell ref="W91:X91"/>
    <mergeCell ref="Z91:AA91"/>
    <mergeCell ref="AC91:AD91"/>
    <mergeCell ref="F92:G92"/>
    <mergeCell ref="I92:J92"/>
    <mergeCell ref="L92:M92"/>
    <mergeCell ref="O92:P92"/>
    <mergeCell ref="R92:S92"/>
    <mergeCell ref="E91:F91"/>
    <mergeCell ref="H91:I91"/>
    <mergeCell ref="K91:L91"/>
    <mergeCell ref="N91:O91"/>
    <mergeCell ref="B88:B90"/>
    <mergeCell ref="C88:C90"/>
    <mergeCell ref="E88:F88"/>
    <mergeCell ref="H88:I88"/>
    <mergeCell ref="K88:L88"/>
    <mergeCell ref="N88:O88"/>
    <mergeCell ref="Q88:R88"/>
    <mergeCell ref="T88:U88"/>
    <mergeCell ref="U86:V86"/>
    <mergeCell ref="X86:Y86"/>
    <mergeCell ref="AA86:AB86"/>
    <mergeCell ref="AC86:AD86"/>
    <mergeCell ref="F87:G87"/>
    <mergeCell ref="I87:J87"/>
    <mergeCell ref="L87:M87"/>
    <mergeCell ref="O87:P87"/>
    <mergeCell ref="R87:S87"/>
    <mergeCell ref="U87:V87"/>
    <mergeCell ref="AA89:AB89"/>
    <mergeCell ref="AC89:AD89"/>
    <mergeCell ref="F90:G90"/>
    <mergeCell ref="I90:J90"/>
    <mergeCell ref="L90:M90"/>
    <mergeCell ref="O90:P90"/>
    <mergeCell ref="R90:S90"/>
    <mergeCell ref="U90:V90"/>
    <mergeCell ref="X90:Y90"/>
    <mergeCell ref="AA90:AB90"/>
    <mergeCell ref="W88:X88"/>
    <mergeCell ref="Z88:AA88"/>
    <mergeCell ref="AC88:AD88"/>
    <mergeCell ref="F89:G89"/>
    <mergeCell ref="Q85:R85"/>
    <mergeCell ref="T85:U85"/>
    <mergeCell ref="W85:X85"/>
    <mergeCell ref="Z85:AA85"/>
    <mergeCell ref="AC85:AD85"/>
    <mergeCell ref="F86:G86"/>
    <mergeCell ref="I86:J86"/>
    <mergeCell ref="L86:M86"/>
    <mergeCell ref="O86:P86"/>
    <mergeCell ref="R86:S86"/>
    <mergeCell ref="B85:B87"/>
    <mergeCell ref="C85:C87"/>
    <mergeCell ref="E85:F85"/>
    <mergeCell ref="H85:I85"/>
    <mergeCell ref="K85:L85"/>
    <mergeCell ref="N85:O85"/>
    <mergeCell ref="AA83:AB83"/>
    <mergeCell ref="AC83:AD83"/>
    <mergeCell ref="F84:G84"/>
    <mergeCell ref="I84:J84"/>
    <mergeCell ref="L84:M84"/>
    <mergeCell ref="O84:P84"/>
    <mergeCell ref="R84:S84"/>
    <mergeCell ref="U84:V84"/>
    <mergeCell ref="X84:Y84"/>
    <mergeCell ref="AA84:AB84"/>
    <mergeCell ref="X87:Y87"/>
    <mergeCell ref="AA87:AB87"/>
    <mergeCell ref="W82:X82"/>
    <mergeCell ref="Z82:AA82"/>
    <mergeCell ref="AC82:AD82"/>
    <mergeCell ref="F83:G83"/>
    <mergeCell ref="I83:J83"/>
    <mergeCell ref="L83:M83"/>
    <mergeCell ref="O83:P83"/>
    <mergeCell ref="R83:S83"/>
    <mergeCell ref="U83:V83"/>
    <mergeCell ref="X83:Y83"/>
    <mergeCell ref="X81:Y81"/>
    <mergeCell ref="AA81:AB81"/>
    <mergeCell ref="B82:B84"/>
    <mergeCell ref="C82:C84"/>
    <mergeCell ref="E82:F82"/>
    <mergeCell ref="H82:I82"/>
    <mergeCell ref="K82:L82"/>
    <mergeCell ref="N82:O82"/>
    <mergeCell ref="Q82:R82"/>
    <mergeCell ref="T82:U82"/>
    <mergeCell ref="B79:B81"/>
    <mergeCell ref="C79:C81"/>
    <mergeCell ref="I77:J77"/>
    <mergeCell ref="L77:M77"/>
    <mergeCell ref="O77:P77"/>
    <mergeCell ref="R77:S77"/>
    <mergeCell ref="U77:V77"/>
    <mergeCell ref="X77:Y77"/>
    <mergeCell ref="U80:V80"/>
    <mergeCell ref="X80:Y80"/>
    <mergeCell ref="AA80:AB80"/>
    <mergeCell ref="AC80:AD80"/>
    <mergeCell ref="F81:G81"/>
    <mergeCell ref="I81:J81"/>
    <mergeCell ref="L81:M81"/>
    <mergeCell ref="O81:P81"/>
    <mergeCell ref="R81:S81"/>
    <mergeCell ref="U81:V81"/>
    <mergeCell ref="Q79:R79"/>
    <mergeCell ref="T79:U79"/>
    <mergeCell ref="W79:X79"/>
    <mergeCell ref="Z79:AA79"/>
    <mergeCell ref="AC79:AD79"/>
    <mergeCell ref="F80:G80"/>
    <mergeCell ref="I80:J80"/>
    <mergeCell ref="L80:M80"/>
    <mergeCell ref="O80:P80"/>
    <mergeCell ref="R80:S80"/>
    <mergeCell ref="E79:F79"/>
    <mergeCell ref="H79:I79"/>
    <mergeCell ref="K79:L79"/>
    <mergeCell ref="N79:O79"/>
    <mergeCell ref="B76:B78"/>
    <mergeCell ref="C76:C78"/>
    <mergeCell ref="E76:F76"/>
    <mergeCell ref="H76:I76"/>
    <mergeCell ref="K76:L76"/>
    <mergeCell ref="N76:O76"/>
    <mergeCell ref="Q76:R76"/>
    <mergeCell ref="T76:U76"/>
    <mergeCell ref="U74:V74"/>
    <mergeCell ref="X74:Y74"/>
    <mergeCell ref="AA74:AB74"/>
    <mergeCell ref="AC74:AD74"/>
    <mergeCell ref="F75:G75"/>
    <mergeCell ref="I75:J75"/>
    <mergeCell ref="L75:M75"/>
    <mergeCell ref="O75:P75"/>
    <mergeCell ref="R75:S75"/>
    <mergeCell ref="U75:V75"/>
    <mergeCell ref="AA77:AB77"/>
    <mergeCell ref="AC77:AD77"/>
    <mergeCell ref="F78:G78"/>
    <mergeCell ref="I78:J78"/>
    <mergeCell ref="L78:M78"/>
    <mergeCell ref="O78:P78"/>
    <mergeCell ref="R78:S78"/>
    <mergeCell ref="U78:V78"/>
    <mergeCell ref="X78:Y78"/>
    <mergeCell ref="AA78:AB78"/>
    <mergeCell ref="W76:X76"/>
    <mergeCell ref="Z76:AA76"/>
    <mergeCell ref="AC76:AD76"/>
    <mergeCell ref="F77:G77"/>
    <mergeCell ref="Q73:R73"/>
    <mergeCell ref="T73:U73"/>
    <mergeCell ref="W73:X73"/>
    <mergeCell ref="Z73:AA73"/>
    <mergeCell ref="AC73:AD73"/>
    <mergeCell ref="F74:G74"/>
    <mergeCell ref="I74:J74"/>
    <mergeCell ref="L74:M74"/>
    <mergeCell ref="O74:P74"/>
    <mergeCell ref="R74:S74"/>
    <mergeCell ref="B73:B75"/>
    <mergeCell ref="C73:C75"/>
    <mergeCell ref="E73:F73"/>
    <mergeCell ref="H73:I73"/>
    <mergeCell ref="K73:L73"/>
    <mergeCell ref="N73:O73"/>
    <mergeCell ref="AA71:AB71"/>
    <mergeCell ref="AC71:AD71"/>
    <mergeCell ref="F72:G72"/>
    <mergeCell ref="I72:J72"/>
    <mergeCell ref="L72:M72"/>
    <mergeCell ref="O72:P72"/>
    <mergeCell ref="R72:S72"/>
    <mergeCell ref="U72:V72"/>
    <mergeCell ref="X72:Y72"/>
    <mergeCell ref="AA72:AB72"/>
    <mergeCell ref="X75:Y75"/>
    <mergeCell ref="AA75:AB75"/>
    <mergeCell ref="W70:X70"/>
    <mergeCell ref="Z70:AA70"/>
    <mergeCell ref="AC70:AD70"/>
    <mergeCell ref="F71:G71"/>
    <mergeCell ref="I71:J71"/>
    <mergeCell ref="L71:M71"/>
    <mergeCell ref="O71:P71"/>
    <mergeCell ref="R71:S71"/>
    <mergeCell ref="U71:V71"/>
    <mergeCell ref="X71:Y71"/>
    <mergeCell ref="X69:Y69"/>
    <mergeCell ref="AA69:AB69"/>
    <mergeCell ref="B70:B72"/>
    <mergeCell ref="C70:C72"/>
    <mergeCell ref="E70:F70"/>
    <mergeCell ref="H70:I70"/>
    <mergeCell ref="K70:L70"/>
    <mergeCell ref="N70:O70"/>
    <mergeCell ref="Q70:R70"/>
    <mergeCell ref="T70:U70"/>
    <mergeCell ref="B67:B69"/>
    <mergeCell ref="C67:C69"/>
    <mergeCell ref="I65:J65"/>
    <mergeCell ref="L65:M65"/>
    <mergeCell ref="O65:P65"/>
    <mergeCell ref="R65:S65"/>
    <mergeCell ref="U65:V65"/>
    <mergeCell ref="X65:Y65"/>
    <mergeCell ref="U68:V68"/>
    <mergeCell ref="X68:Y68"/>
    <mergeCell ref="AA68:AB68"/>
    <mergeCell ref="AC68:AD68"/>
    <mergeCell ref="F69:G69"/>
    <mergeCell ref="I69:J69"/>
    <mergeCell ref="L69:M69"/>
    <mergeCell ref="O69:P69"/>
    <mergeCell ref="R69:S69"/>
    <mergeCell ref="U69:V69"/>
    <mergeCell ref="Q67:R67"/>
    <mergeCell ref="T67:U67"/>
    <mergeCell ref="W67:X67"/>
    <mergeCell ref="Z67:AA67"/>
    <mergeCell ref="AC67:AD67"/>
    <mergeCell ref="F68:G68"/>
    <mergeCell ref="I68:J68"/>
    <mergeCell ref="L68:M68"/>
    <mergeCell ref="O68:P68"/>
    <mergeCell ref="R68:S68"/>
    <mergeCell ref="E67:F67"/>
    <mergeCell ref="H67:I67"/>
    <mergeCell ref="K67:L67"/>
    <mergeCell ref="N67:O67"/>
    <mergeCell ref="B64:B66"/>
    <mergeCell ref="C64:C66"/>
    <mergeCell ref="E64:F64"/>
    <mergeCell ref="H64:I64"/>
    <mergeCell ref="K64:L64"/>
    <mergeCell ref="N64:O64"/>
    <mergeCell ref="Q64:R64"/>
    <mergeCell ref="T64:U64"/>
    <mergeCell ref="U62:V62"/>
    <mergeCell ref="X62:Y62"/>
    <mergeCell ref="AA62:AB62"/>
    <mergeCell ref="AC62:AD62"/>
    <mergeCell ref="F63:G63"/>
    <mergeCell ref="I63:J63"/>
    <mergeCell ref="L63:M63"/>
    <mergeCell ref="O63:P63"/>
    <mergeCell ref="R63:S63"/>
    <mergeCell ref="U63:V63"/>
    <mergeCell ref="AA65:AB65"/>
    <mergeCell ref="AC65:AD65"/>
    <mergeCell ref="F66:G66"/>
    <mergeCell ref="I66:J66"/>
    <mergeCell ref="L66:M66"/>
    <mergeCell ref="O66:P66"/>
    <mergeCell ref="R66:S66"/>
    <mergeCell ref="U66:V66"/>
    <mergeCell ref="X66:Y66"/>
    <mergeCell ref="AA66:AB66"/>
    <mergeCell ref="W64:X64"/>
    <mergeCell ref="Z64:AA64"/>
    <mergeCell ref="AC64:AD64"/>
    <mergeCell ref="F65:G65"/>
    <mergeCell ref="Q61:R61"/>
    <mergeCell ref="T61:U61"/>
    <mergeCell ref="W61:X61"/>
    <mergeCell ref="Z61:AA61"/>
    <mergeCell ref="AC61:AD61"/>
    <mergeCell ref="F62:G62"/>
    <mergeCell ref="I62:J62"/>
    <mergeCell ref="L62:M62"/>
    <mergeCell ref="O62:P62"/>
    <mergeCell ref="R62:S62"/>
    <mergeCell ref="B61:B63"/>
    <mergeCell ref="C61:C63"/>
    <mergeCell ref="E61:F61"/>
    <mergeCell ref="H61:I61"/>
    <mergeCell ref="K61:L61"/>
    <mergeCell ref="N61:O61"/>
    <mergeCell ref="AA59:AB59"/>
    <mergeCell ref="AC59:AD59"/>
    <mergeCell ref="F60:G60"/>
    <mergeCell ref="I60:J60"/>
    <mergeCell ref="L60:M60"/>
    <mergeCell ref="O60:P60"/>
    <mergeCell ref="R60:S60"/>
    <mergeCell ref="U60:V60"/>
    <mergeCell ref="X60:Y60"/>
    <mergeCell ref="AA60:AB60"/>
    <mergeCell ref="X63:Y63"/>
    <mergeCell ref="AA63:AB63"/>
    <mergeCell ref="W58:X58"/>
    <mergeCell ref="Z58:AA58"/>
    <mergeCell ref="AC58:AD58"/>
    <mergeCell ref="F59:G59"/>
    <mergeCell ref="I59:J59"/>
    <mergeCell ref="L59:M59"/>
    <mergeCell ref="O59:P59"/>
    <mergeCell ref="R59:S59"/>
    <mergeCell ref="U59:V59"/>
    <mergeCell ref="X59:Y59"/>
    <mergeCell ref="X57:Y57"/>
    <mergeCell ref="AA57:AB57"/>
    <mergeCell ref="B58:B60"/>
    <mergeCell ref="C58:C60"/>
    <mergeCell ref="E58:F58"/>
    <mergeCell ref="H58:I58"/>
    <mergeCell ref="K58:L58"/>
    <mergeCell ref="N58:O58"/>
    <mergeCell ref="Q58:R58"/>
    <mergeCell ref="T58:U58"/>
    <mergeCell ref="B55:B57"/>
    <mergeCell ref="C55:C57"/>
    <mergeCell ref="I53:J53"/>
    <mergeCell ref="L53:M53"/>
    <mergeCell ref="O53:P53"/>
    <mergeCell ref="R53:S53"/>
    <mergeCell ref="U53:V53"/>
    <mergeCell ref="X53:Y53"/>
    <mergeCell ref="U56:V56"/>
    <mergeCell ref="X56:Y56"/>
    <mergeCell ref="AA56:AB56"/>
    <mergeCell ref="AC56:AD56"/>
    <mergeCell ref="F57:G57"/>
    <mergeCell ref="I57:J57"/>
    <mergeCell ref="L57:M57"/>
    <mergeCell ref="O57:P57"/>
    <mergeCell ref="R57:S57"/>
    <mergeCell ref="U57:V57"/>
    <mergeCell ref="Q55:R55"/>
    <mergeCell ref="T55:U55"/>
    <mergeCell ref="W55:X55"/>
    <mergeCell ref="Z55:AA55"/>
    <mergeCell ref="AC55:AD55"/>
    <mergeCell ref="F56:G56"/>
    <mergeCell ref="I56:J56"/>
    <mergeCell ref="L56:M56"/>
    <mergeCell ref="O56:P56"/>
    <mergeCell ref="R56:S56"/>
    <mergeCell ref="E55:F55"/>
    <mergeCell ref="H55:I55"/>
    <mergeCell ref="K55:L55"/>
    <mergeCell ref="N55:O55"/>
    <mergeCell ref="B52:B54"/>
    <mergeCell ref="C52:C54"/>
    <mergeCell ref="E52:F52"/>
    <mergeCell ref="H52:I52"/>
    <mergeCell ref="K52:L52"/>
    <mergeCell ref="N52:O52"/>
    <mergeCell ref="Q52:R52"/>
    <mergeCell ref="T52:U52"/>
    <mergeCell ref="U50:V50"/>
    <mergeCell ref="X50:Y50"/>
    <mergeCell ref="AA50:AB50"/>
    <mergeCell ref="AC50:AD50"/>
    <mergeCell ref="F51:G51"/>
    <mergeCell ref="I51:J51"/>
    <mergeCell ref="L51:M51"/>
    <mergeCell ref="O51:P51"/>
    <mergeCell ref="R51:S51"/>
    <mergeCell ref="U51:V51"/>
    <mergeCell ref="AA53:AB53"/>
    <mergeCell ref="AC53:AD53"/>
    <mergeCell ref="F54:G54"/>
    <mergeCell ref="I54:J54"/>
    <mergeCell ref="L54:M54"/>
    <mergeCell ref="O54:P54"/>
    <mergeCell ref="R54:S54"/>
    <mergeCell ref="U54:V54"/>
    <mergeCell ref="X54:Y54"/>
    <mergeCell ref="AA54:AB54"/>
    <mergeCell ref="W52:X52"/>
    <mergeCell ref="Z52:AA52"/>
    <mergeCell ref="AC52:AD52"/>
    <mergeCell ref="F53:G53"/>
    <mergeCell ref="Q49:R49"/>
    <mergeCell ref="T49:U49"/>
    <mergeCell ref="W49:X49"/>
    <mergeCell ref="Z49:AA49"/>
    <mergeCell ref="AC49:AD49"/>
    <mergeCell ref="F50:G50"/>
    <mergeCell ref="I50:J50"/>
    <mergeCell ref="L50:M50"/>
    <mergeCell ref="O50:P50"/>
    <mergeCell ref="R50:S50"/>
    <mergeCell ref="B49:B51"/>
    <mergeCell ref="C49:C51"/>
    <mergeCell ref="E49:F49"/>
    <mergeCell ref="H49:I49"/>
    <mergeCell ref="K49:L49"/>
    <mergeCell ref="N49:O49"/>
    <mergeCell ref="AA47:AB47"/>
    <mergeCell ref="AC47:AD47"/>
    <mergeCell ref="F48:G48"/>
    <mergeCell ref="I48:J48"/>
    <mergeCell ref="L48:M48"/>
    <mergeCell ref="O48:P48"/>
    <mergeCell ref="R48:S48"/>
    <mergeCell ref="U48:V48"/>
    <mergeCell ref="X48:Y48"/>
    <mergeCell ref="AA48:AB48"/>
    <mergeCell ref="X51:Y51"/>
    <mergeCell ref="AA51:AB51"/>
    <mergeCell ref="W46:X46"/>
    <mergeCell ref="Z46:AA46"/>
    <mergeCell ref="AC46:AD46"/>
    <mergeCell ref="F47:G47"/>
    <mergeCell ref="I47:J47"/>
    <mergeCell ref="L47:M47"/>
    <mergeCell ref="O47:P47"/>
    <mergeCell ref="R47:S47"/>
    <mergeCell ref="U47:V47"/>
    <mergeCell ref="X47:Y47"/>
    <mergeCell ref="X45:Y45"/>
    <mergeCell ref="AA45:AB45"/>
    <mergeCell ref="B46:B48"/>
    <mergeCell ref="C46:C48"/>
    <mergeCell ref="E46:F46"/>
    <mergeCell ref="H46:I46"/>
    <mergeCell ref="K46:L46"/>
    <mergeCell ref="N46:O46"/>
    <mergeCell ref="Q46:R46"/>
    <mergeCell ref="T46:U46"/>
    <mergeCell ref="B43:B45"/>
    <mergeCell ref="C43:C45"/>
    <mergeCell ref="I41:J41"/>
    <mergeCell ref="L41:M41"/>
    <mergeCell ref="O41:P41"/>
    <mergeCell ref="R41:S41"/>
    <mergeCell ref="U41:V41"/>
    <mergeCell ref="X41:Y41"/>
    <mergeCell ref="U44:V44"/>
    <mergeCell ref="X44:Y44"/>
    <mergeCell ref="AA44:AB44"/>
    <mergeCell ref="AC44:AD44"/>
    <mergeCell ref="F45:G45"/>
    <mergeCell ref="I45:J45"/>
    <mergeCell ref="L45:M45"/>
    <mergeCell ref="O45:P45"/>
    <mergeCell ref="R45:S45"/>
    <mergeCell ref="U45:V45"/>
    <mergeCell ref="Q43:R43"/>
    <mergeCell ref="T43:U43"/>
    <mergeCell ref="W43:X43"/>
    <mergeCell ref="Z43:AA43"/>
    <mergeCell ref="AC43:AD43"/>
    <mergeCell ref="F44:G44"/>
    <mergeCell ref="I44:J44"/>
    <mergeCell ref="L44:M44"/>
    <mergeCell ref="O44:P44"/>
    <mergeCell ref="R44:S44"/>
    <mergeCell ref="E43:F43"/>
    <mergeCell ref="H43:I43"/>
    <mergeCell ref="K43:L43"/>
    <mergeCell ref="N43:O43"/>
    <mergeCell ref="B40:B42"/>
    <mergeCell ref="C40:C42"/>
    <mergeCell ref="E40:F40"/>
    <mergeCell ref="H40:I40"/>
    <mergeCell ref="K40:L40"/>
    <mergeCell ref="N40:O40"/>
    <mergeCell ref="Q40:R40"/>
    <mergeCell ref="T40:U40"/>
    <mergeCell ref="U38:V38"/>
    <mergeCell ref="X38:Y38"/>
    <mergeCell ref="AA38:AB38"/>
    <mergeCell ref="AC38:AD38"/>
    <mergeCell ref="F39:G39"/>
    <mergeCell ref="I39:J39"/>
    <mergeCell ref="L39:M39"/>
    <mergeCell ref="O39:P39"/>
    <mergeCell ref="R39:S39"/>
    <mergeCell ref="U39:V39"/>
    <mergeCell ref="AA41:AB41"/>
    <mergeCell ref="AC41:AD41"/>
    <mergeCell ref="F42:G42"/>
    <mergeCell ref="I42:J42"/>
    <mergeCell ref="L42:M42"/>
    <mergeCell ref="O42:P42"/>
    <mergeCell ref="R42:S42"/>
    <mergeCell ref="U42:V42"/>
    <mergeCell ref="X42:Y42"/>
    <mergeCell ref="AA42:AB42"/>
    <mergeCell ref="W40:X40"/>
    <mergeCell ref="Z40:AA40"/>
    <mergeCell ref="AC40:AD40"/>
    <mergeCell ref="F41:G41"/>
    <mergeCell ref="Q37:R37"/>
    <mergeCell ref="T37:U37"/>
    <mergeCell ref="W37:X37"/>
    <mergeCell ref="Z37:AA37"/>
    <mergeCell ref="AC37:AD37"/>
    <mergeCell ref="F38:G38"/>
    <mergeCell ref="I38:J38"/>
    <mergeCell ref="L38:M38"/>
    <mergeCell ref="O38:P38"/>
    <mergeCell ref="R38:S38"/>
    <mergeCell ref="B37:B39"/>
    <mergeCell ref="C37:C39"/>
    <mergeCell ref="E37:F37"/>
    <mergeCell ref="H37:I37"/>
    <mergeCell ref="K37:L37"/>
    <mergeCell ref="N37:O37"/>
    <mergeCell ref="AA35:AB35"/>
    <mergeCell ref="AC35:AD35"/>
    <mergeCell ref="F36:G36"/>
    <mergeCell ref="I36:J36"/>
    <mergeCell ref="L36:M36"/>
    <mergeCell ref="O36:P36"/>
    <mergeCell ref="R36:S36"/>
    <mergeCell ref="U36:V36"/>
    <mergeCell ref="X36:Y36"/>
    <mergeCell ref="AA36:AB36"/>
    <mergeCell ref="X39:Y39"/>
    <mergeCell ref="AA39:AB39"/>
    <mergeCell ref="W34:X34"/>
    <mergeCell ref="Z34:AA34"/>
    <mergeCell ref="AC34:AD34"/>
    <mergeCell ref="F35:G35"/>
    <mergeCell ref="I35:J35"/>
    <mergeCell ref="L35:M35"/>
    <mergeCell ref="O35:P35"/>
    <mergeCell ref="R35:S35"/>
    <mergeCell ref="U35:V35"/>
    <mergeCell ref="X35:Y35"/>
    <mergeCell ref="X33:Y33"/>
    <mergeCell ref="AA33:AB33"/>
    <mergeCell ref="B34:B36"/>
    <mergeCell ref="C34:C36"/>
    <mergeCell ref="E34:F34"/>
    <mergeCell ref="H34:I34"/>
    <mergeCell ref="K34:L34"/>
    <mergeCell ref="N34:O34"/>
    <mergeCell ref="Q34:R34"/>
    <mergeCell ref="T34:U34"/>
    <mergeCell ref="B31:B33"/>
    <mergeCell ref="C31:C33"/>
    <mergeCell ref="I29:J29"/>
    <mergeCell ref="L29:M29"/>
    <mergeCell ref="O29:P29"/>
    <mergeCell ref="R29:S29"/>
    <mergeCell ref="U29:V29"/>
    <mergeCell ref="X29:Y29"/>
    <mergeCell ref="U32:V32"/>
    <mergeCell ref="X32:Y32"/>
    <mergeCell ref="AA32:AB32"/>
    <mergeCell ref="AC32:AD32"/>
    <mergeCell ref="F33:G33"/>
    <mergeCell ref="I33:J33"/>
    <mergeCell ref="L33:M33"/>
    <mergeCell ref="O33:P33"/>
    <mergeCell ref="R33:S33"/>
    <mergeCell ref="U33:V33"/>
    <mergeCell ref="Q31:R31"/>
    <mergeCell ref="T31:U31"/>
    <mergeCell ref="W31:X31"/>
    <mergeCell ref="Z31:AA31"/>
    <mergeCell ref="AC31:AD31"/>
    <mergeCell ref="F32:G32"/>
    <mergeCell ref="I32:J32"/>
    <mergeCell ref="L32:M32"/>
    <mergeCell ref="O32:P32"/>
    <mergeCell ref="R32:S32"/>
    <mergeCell ref="E31:F31"/>
    <mergeCell ref="H31:I31"/>
    <mergeCell ref="K31:L31"/>
    <mergeCell ref="N31:O31"/>
    <mergeCell ref="B28:B30"/>
    <mergeCell ref="C28:C30"/>
    <mergeCell ref="E28:F28"/>
    <mergeCell ref="H28:I28"/>
    <mergeCell ref="K28:L28"/>
    <mergeCell ref="N28:O28"/>
    <mergeCell ref="Q28:R28"/>
    <mergeCell ref="T28:U28"/>
    <mergeCell ref="U26:V26"/>
    <mergeCell ref="X26:Y26"/>
    <mergeCell ref="AA26:AB26"/>
    <mergeCell ref="AC26:AD26"/>
    <mergeCell ref="F27:G27"/>
    <mergeCell ref="I27:J27"/>
    <mergeCell ref="L27:M27"/>
    <mergeCell ref="O27:P27"/>
    <mergeCell ref="R27:S27"/>
    <mergeCell ref="U27:V27"/>
    <mergeCell ref="AA29:AB29"/>
    <mergeCell ref="AC29:AD29"/>
    <mergeCell ref="F30:G30"/>
    <mergeCell ref="I30:J30"/>
    <mergeCell ref="L30:M30"/>
    <mergeCell ref="O30:P30"/>
    <mergeCell ref="R30:S30"/>
    <mergeCell ref="U30:V30"/>
    <mergeCell ref="X30:Y30"/>
    <mergeCell ref="AA30:AB30"/>
    <mergeCell ref="W28:X28"/>
    <mergeCell ref="Z28:AA28"/>
    <mergeCell ref="AC28:AD28"/>
    <mergeCell ref="F29:G29"/>
    <mergeCell ref="Q25:R25"/>
    <mergeCell ref="T25:U25"/>
    <mergeCell ref="W25:X25"/>
    <mergeCell ref="Z25:AA25"/>
    <mergeCell ref="AC25:AD25"/>
    <mergeCell ref="F26:G26"/>
    <mergeCell ref="I26:J26"/>
    <mergeCell ref="L26:M26"/>
    <mergeCell ref="O26:P26"/>
    <mergeCell ref="R26:S26"/>
    <mergeCell ref="B25:B27"/>
    <mergeCell ref="C25:C27"/>
    <mergeCell ref="E25:F25"/>
    <mergeCell ref="H25:I25"/>
    <mergeCell ref="K25:L25"/>
    <mergeCell ref="N25:O25"/>
    <mergeCell ref="AA23:AB23"/>
    <mergeCell ref="AC23:AD23"/>
    <mergeCell ref="F24:G24"/>
    <mergeCell ref="I24:J24"/>
    <mergeCell ref="L24:M24"/>
    <mergeCell ref="O24:P24"/>
    <mergeCell ref="R24:S24"/>
    <mergeCell ref="U24:V24"/>
    <mergeCell ref="X24:Y24"/>
    <mergeCell ref="AA24:AB24"/>
    <mergeCell ref="X27:Y27"/>
    <mergeCell ref="AA27:AB27"/>
    <mergeCell ref="W22:X22"/>
    <mergeCell ref="Z22:AA22"/>
    <mergeCell ref="AC22:AD22"/>
    <mergeCell ref="F23:G23"/>
    <mergeCell ref="I23:J23"/>
    <mergeCell ref="L23:M23"/>
    <mergeCell ref="O23:P23"/>
    <mergeCell ref="R23:S23"/>
    <mergeCell ref="U23:V23"/>
    <mergeCell ref="X23:Y23"/>
    <mergeCell ref="X21:Y21"/>
    <mergeCell ref="AA21:AB21"/>
    <mergeCell ref="B22:B24"/>
    <mergeCell ref="C22:C24"/>
    <mergeCell ref="E22:F22"/>
    <mergeCell ref="H22:I22"/>
    <mergeCell ref="K22:L22"/>
    <mergeCell ref="N22:O22"/>
    <mergeCell ref="Q22:R22"/>
    <mergeCell ref="T22:U22"/>
    <mergeCell ref="B19:B21"/>
    <mergeCell ref="C19:C21"/>
    <mergeCell ref="I17:J17"/>
    <mergeCell ref="L17:M17"/>
    <mergeCell ref="O17:P17"/>
    <mergeCell ref="R17:S17"/>
    <mergeCell ref="U17:V17"/>
    <mergeCell ref="X17:Y17"/>
    <mergeCell ref="U20:V20"/>
    <mergeCell ref="X20:Y20"/>
    <mergeCell ref="AA20:AB20"/>
    <mergeCell ref="AC20:AD20"/>
    <mergeCell ref="F21:G21"/>
    <mergeCell ref="I21:J21"/>
    <mergeCell ref="L21:M21"/>
    <mergeCell ref="O21:P21"/>
    <mergeCell ref="R21:S21"/>
    <mergeCell ref="U21:V21"/>
    <mergeCell ref="Q19:R19"/>
    <mergeCell ref="T19:U19"/>
    <mergeCell ref="W19:X19"/>
    <mergeCell ref="Z19:AA19"/>
    <mergeCell ref="AC19:AD19"/>
    <mergeCell ref="F20:G20"/>
    <mergeCell ref="I20:J20"/>
    <mergeCell ref="L20:M20"/>
    <mergeCell ref="O20:P20"/>
    <mergeCell ref="R20:S20"/>
    <mergeCell ref="E19:F19"/>
    <mergeCell ref="H19:I19"/>
    <mergeCell ref="K19:L19"/>
    <mergeCell ref="N19:O19"/>
    <mergeCell ref="B16:B18"/>
    <mergeCell ref="C16:C18"/>
    <mergeCell ref="E16:F16"/>
    <mergeCell ref="H16:I16"/>
    <mergeCell ref="K16:L16"/>
    <mergeCell ref="N16:O16"/>
    <mergeCell ref="Q16:R16"/>
    <mergeCell ref="T16:U16"/>
    <mergeCell ref="U14:V14"/>
    <mergeCell ref="X14:Y14"/>
    <mergeCell ref="AA14:AB14"/>
    <mergeCell ref="AC14:AD14"/>
    <mergeCell ref="F15:G15"/>
    <mergeCell ref="I15:J15"/>
    <mergeCell ref="L15:M15"/>
    <mergeCell ref="O15:P15"/>
    <mergeCell ref="R15:S15"/>
    <mergeCell ref="U15:V15"/>
    <mergeCell ref="AA17:AB17"/>
    <mergeCell ref="AC17:AD17"/>
    <mergeCell ref="F18:G18"/>
    <mergeCell ref="I18:J18"/>
    <mergeCell ref="L18:M18"/>
    <mergeCell ref="O18:P18"/>
    <mergeCell ref="R18:S18"/>
    <mergeCell ref="U18:V18"/>
    <mergeCell ref="X18:Y18"/>
    <mergeCell ref="AA18:AB18"/>
    <mergeCell ref="W16:X16"/>
    <mergeCell ref="Z16:AA16"/>
    <mergeCell ref="AC16:AD16"/>
    <mergeCell ref="F17:G17"/>
    <mergeCell ref="Q13:R13"/>
    <mergeCell ref="T13:U13"/>
    <mergeCell ref="W13:X13"/>
    <mergeCell ref="Z13:AA13"/>
    <mergeCell ref="AC13:AD13"/>
    <mergeCell ref="F14:G14"/>
    <mergeCell ref="I14:J14"/>
    <mergeCell ref="L14:M14"/>
    <mergeCell ref="O14:P14"/>
    <mergeCell ref="R14:S14"/>
    <mergeCell ref="B13:B15"/>
    <mergeCell ref="C13:C15"/>
    <mergeCell ref="E13:F13"/>
    <mergeCell ref="H13:I13"/>
    <mergeCell ref="K13:L13"/>
    <mergeCell ref="N13:O13"/>
    <mergeCell ref="AC11:AD11"/>
    <mergeCell ref="F12:G12"/>
    <mergeCell ref="I12:J12"/>
    <mergeCell ref="L12:M12"/>
    <mergeCell ref="O12:P12"/>
    <mergeCell ref="R12:S12"/>
    <mergeCell ref="U12:V12"/>
    <mergeCell ref="X12:Y12"/>
    <mergeCell ref="AA12:AB12"/>
    <mergeCell ref="X15:Y15"/>
    <mergeCell ref="AA15:AB15"/>
    <mergeCell ref="E8:F8"/>
    <mergeCell ref="H8:I8"/>
    <mergeCell ref="K8:L8"/>
    <mergeCell ref="N8:O8"/>
    <mergeCell ref="Z10:AA10"/>
    <mergeCell ref="AC10:AD10"/>
    <mergeCell ref="F11:G11"/>
    <mergeCell ref="I11:J11"/>
    <mergeCell ref="L11:M11"/>
    <mergeCell ref="O11:P11"/>
    <mergeCell ref="R11:S11"/>
    <mergeCell ref="U11:V11"/>
    <mergeCell ref="X11:Y11"/>
    <mergeCell ref="AA11:AB11"/>
    <mergeCell ref="AC9:AD9"/>
    <mergeCell ref="B10:B12"/>
    <mergeCell ref="C10:C12"/>
    <mergeCell ref="E10:F10"/>
    <mergeCell ref="H10:I10"/>
    <mergeCell ref="K10:L10"/>
    <mergeCell ref="N10:O10"/>
    <mergeCell ref="Q10:R10"/>
    <mergeCell ref="T10:U10"/>
    <mergeCell ref="W10:X10"/>
    <mergeCell ref="T6:V6"/>
    <mergeCell ref="W6:Y6"/>
    <mergeCell ref="Z6:AB6"/>
    <mergeCell ref="AC6:AD6"/>
    <mergeCell ref="B7:B9"/>
    <mergeCell ref="C7:D7"/>
    <mergeCell ref="E7:F7"/>
    <mergeCell ref="H7:I7"/>
    <mergeCell ref="K7:L7"/>
    <mergeCell ref="N7:O7"/>
    <mergeCell ref="B6:D6"/>
    <mergeCell ref="E6:G6"/>
    <mergeCell ref="H6:J6"/>
    <mergeCell ref="K6:M6"/>
    <mergeCell ref="N6:P6"/>
    <mergeCell ref="Q6:S6"/>
    <mergeCell ref="Q8:R8"/>
    <mergeCell ref="T8:U8"/>
    <mergeCell ref="AC8:AD8"/>
    <mergeCell ref="C9:D9"/>
    <mergeCell ref="F9:G9"/>
    <mergeCell ref="I9:J9"/>
    <mergeCell ref="L9:M9"/>
    <mergeCell ref="O9:P9"/>
    <mergeCell ref="R9:S9"/>
    <mergeCell ref="U9:V9"/>
    <mergeCell ref="Q7:R7"/>
    <mergeCell ref="T7:U7"/>
    <mergeCell ref="W7:X7"/>
    <mergeCell ref="Z7:AA7"/>
    <mergeCell ref="AC7:AD7"/>
    <mergeCell ref="C8:D8"/>
  </mergeCells>
  <phoneticPr fontId="1"/>
  <pageMargins left="0.78740157480314965" right="0.78740157480314965" top="0.39370078740157483" bottom="0.39370078740157483" header="0.51181102362204722" footer="0.51181102362204722"/>
  <pageSetup paperSize="8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5:AF141"/>
  <sheetViews>
    <sheetView zoomScale="85" zoomScaleNormal="85" workbookViewId="0"/>
  </sheetViews>
  <sheetFormatPr defaultRowHeight="12" outlineLevelCol="1"/>
  <cols>
    <col min="1" max="1" width="9" style="5"/>
    <col min="2" max="3" width="3.125" style="5" customWidth="1"/>
    <col min="4" max="4" width="12.625" style="5" customWidth="1"/>
    <col min="5" max="5" width="4.625" style="5" customWidth="1"/>
    <col min="6" max="6" width="6.625" style="5" customWidth="1"/>
    <col min="7" max="8" width="4.625" style="5" customWidth="1"/>
    <col min="9" max="9" width="6.625" style="5" customWidth="1"/>
    <col min="10" max="11" width="4.625" style="5" customWidth="1"/>
    <col min="12" max="12" width="6.625" style="5" customWidth="1"/>
    <col min="13" max="14" width="4.625" style="5" customWidth="1"/>
    <col min="15" max="15" width="6.625" style="5" customWidth="1"/>
    <col min="16" max="17" width="4.625" style="5" customWidth="1"/>
    <col min="18" max="18" width="6.625" style="5" customWidth="1"/>
    <col min="19" max="19" width="4.625" style="5" customWidth="1"/>
    <col min="20" max="20" width="4.625" style="5" hidden="1" customWidth="1"/>
    <col min="21" max="21" width="6.625" style="5" hidden="1" customWidth="1"/>
    <col min="22" max="22" width="4.625" style="5" hidden="1" customWidth="1"/>
    <col min="23" max="23" width="4.625" style="5" hidden="1" customWidth="1" outlineLevel="1"/>
    <col min="24" max="24" width="6.625" style="5" hidden="1" customWidth="1" outlineLevel="1"/>
    <col min="25" max="25" width="4.125" style="5" hidden="1" customWidth="1" outlineLevel="1"/>
    <col min="26" max="26" width="4.625" style="5" hidden="1" customWidth="1" outlineLevel="1"/>
    <col min="27" max="27" width="6.625" style="5" hidden="1" customWidth="1" outlineLevel="1"/>
    <col min="28" max="28" width="4.125" style="5" hidden="1" customWidth="1" outlineLevel="1"/>
    <col min="29" max="29" width="4.125" style="5" customWidth="1" outlineLevel="1"/>
    <col min="30" max="30" width="7.125" style="5" customWidth="1"/>
    <col min="31" max="257" width="9" style="5"/>
    <col min="258" max="259" width="3.125" style="5" customWidth="1"/>
    <col min="260" max="260" width="12.625" style="5" customWidth="1"/>
    <col min="261" max="261" width="4.625" style="5" customWidth="1"/>
    <col min="262" max="262" width="6.625" style="5" customWidth="1"/>
    <col min="263" max="264" width="4.625" style="5" customWidth="1"/>
    <col min="265" max="265" width="6.625" style="5" customWidth="1"/>
    <col min="266" max="267" width="4.625" style="5" customWidth="1"/>
    <col min="268" max="268" width="6.625" style="5" customWidth="1"/>
    <col min="269" max="270" width="4.625" style="5" customWidth="1"/>
    <col min="271" max="271" width="6.625" style="5" customWidth="1"/>
    <col min="272" max="273" width="4.625" style="5" customWidth="1"/>
    <col min="274" max="274" width="6.625" style="5" customWidth="1"/>
    <col min="275" max="275" width="4.625" style="5" customWidth="1"/>
    <col min="276" max="284" width="0" style="5" hidden="1" customWidth="1"/>
    <col min="285" max="285" width="4.125" style="5" customWidth="1"/>
    <col min="286" max="286" width="7.125" style="5" customWidth="1"/>
    <col min="287" max="513" width="9" style="5"/>
    <col min="514" max="515" width="3.125" style="5" customWidth="1"/>
    <col min="516" max="516" width="12.625" style="5" customWidth="1"/>
    <col min="517" max="517" width="4.625" style="5" customWidth="1"/>
    <col min="518" max="518" width="6.625" style="5" customWidth="1"/>
    <col min="519" max="520" width="4.625" style="5" customWidth="1"/>
    <col min="521" max="521" width="6.625" style="5" customWidth="1"/>
    <col min="522" max="523" width="4.625" style="5" customWidth="1"/>
    <col min="524" max="524" width="6.625" style="5" customWidth="1"/>
    <col min="525" max="526" width="4.625" style="5" customWidth="1"/>
    <col min="527" max="527" width="6.625" style="5" customWidth="1"/>
    <col min="528" max="529" width="4.625" style="5" customWidth="1"/>
    <col min="530" max="530" width="6.625" style="5" customWidth="1"/>
    <col min="531" max="531" width="4.625" style="5" customWidth="1"/>
    <col min="532" max="540" width="0" style="5" hidden="1" customWidth="1"/>
    <col min="541" max="541" width="4.125" style="5" customWidth="1"/>
    <col min="542" max="542" width="7.125" style="5" customWidth="1"/>
    <col min="543" max="769" width="9" style="5"/>
    <col min="770" max="771" width="3.125" style="5" customWidth="1"/>
    <col min="772" max="772" width="12.625" style="5" customWidth="1"/>
    <col min="773" max="773" width="4.625" style="5" customWidth="1"/>
    <col min="774" max="774" width="6.625" style="5" customWidth="1"/>
    <col min="775" max="776" width="4.625" style="5" customWidth="1"/>
    <col min="777" max="777" width="6.625" style="5" customWidth="1"/>
    <col min="778" max="779" width="4.625" style="5" customWidth="1"/>
    <col min="780" max="780" width="6.625" style="5" customWidth="1"/>
    <col min="781" max="782" width="4.625" style="5" customWidth="1"/>
    <col min="783" max="783" width="6.625" style="5" customWidth="1"/>
    <col min="784" max="785" width="4.625" style="5" customWidth="1"/>
    <col min="786" max="786" width="6.625" style="5" customWidth="1"/>
    <col min="787" max="787" width="4.625" style="5" customWidth="1"/>
    <col min="788" max="796" width="0" style="5" hidden="1" customWidth="1"/>
    <col min="797" max="797" width="4.125" style="5" customWidth="1"/>
    <col min="798" max="798" width="7.125" style="5" customWidth="1"/>
    <col min="799" max="1025" width="9" style="5"/>
    <col min="1026" max="1027" width="3.125" style="5" customWidth="1"/>
    <col min="1028" max="1028" width="12.625" style="5" customWidth="1"/>
    <col min="1029" max="1029" width="4.625" style="5" customWidth="1"/>
    <col min="1030" max="1030" width="6.625" style="5" customWidth="1"/>
    <col min="1031" max="1032" width="4.625" style="5" customWidth="1"/>
    <col min="1033" max="1033" width="6.625" style="5" customWidth="1"/>
    <col min="1034" max="1035" width="4.625" style="5" customWidth="1"/>
    <col min="1036" max="1036" width="6.625" style="5" customWidth="1"/>
    <col min="1037" max="1038" width="4.625" style="5" customWidth="1"/>
    <col min="1039" max="1039" width="6.625" style="5" customWidth="1"/>
    <col min="1040" max="1041" width="4.625" style="5" customWidth="1"/>
    <col min="1042" max="1042" width="6.625" style="5" customWidth="1"/>
    <col min="1043" max="1043" width="4.625" style="5" customWidth="1"/>
    <col min="1044" max="1052" width="0" style="5" hidden="1" customWidth="1"/>
    <col min="1053" max="1053" width="4.125" style="5" customWidth="1"/>
    <col min="1054" max="1054" width="7.125" style="5" customWidth="1"/>
    <col min="1055" max="1281" width="9" style="5"/>
    <col min="1282" max="1283" width="3.125" style="5" customWidth="1"/>
    <col min="1284" max="1284" width="12.625" style="5" customWidth="1"/>
    <col min="1285" max="1285" width="4.625" style="5" customWidth="1"/>
    <col min="1286" max="1286" width="6.625" style="5" customWidth="1"/>
    <col min="1287" max="1288" width="4.625" style="5" customWidth="1"/>
    <col min="1289" max="1289" width="6.625" style="5" customWidth="1"/>
    <col min="1290" max="1291" width="4.625" style="5" customWidth="1"/>
    <col min="1292" max="1292" width="6.625" style="5" customWidth="1"/>
    <col min="1293" max="1294" width="4.625" style="5" customWidth="1"/>
    <col min="1295" max="1295" width="6.625" style="5" customWidth="1"/>
    <col min="1296" max="1297" width="4.625" style="5" customWidth="1"/>
    <col min="1298" max="1298" width="6.625" style="5" customWidth="1"/>
    <col min="1299" max="1299" width="4.625" style="5" customWidth="1"/>
    <col min="1300" max="1308" width="0" style="5" hidden="1" customWidth="1"/>
    <col min="1309" max="1309" width="4.125" style="5" customWidth="1"/>
    <col min="1310" max="1310" width="7.125" style="5" customWidth="1"/>
    <col min="1311" max="1537" width="9" style="5"/>
    <col min="1538" max="1539" width="3.125" style="5" customWidth="1"/>
    <col min="1540" max="1540" width="12.625" style="5" customWidth="1"/>
    <col min="1541" max="1541" width="4.625" style="5" customWidth="1"/>
    <col min="1542" max="1542" width="6.625" style="5" customWidth="1"/>
    <col min="1543" max="1544" width="4.625" style="5" customWidth="1"/>
    <col min="1545" max="1545" width="6.625" style="5" customWidth="1"/>
    <col min="1546" max="1547" width="4.625" style="5" customWidth="1"/>
    <col min="1548" max="1548" width="6.625" style="5" customWidth="1"/>
    <col min="1549" max="1550" width="4.625" style="5" customWidth="1"/>
    <col min="1551" max="1551" width="6.625" style="5" customWidth="1"/>
    <col min="1552" max="1553" width="4.625" style="5" customWidth="1"/>
    <col min="1554" max="1554" width="6.625" style="5" customWidth="1"/>
    <col min="1555" max="1555" width="4.625" style="5" customWidth="1"/>
    <col min="1556" max="1564" width="0" style="5" hidden="1" customWidth="1"/>
    <col min="1565" max="1565" width="4.125" style="5" customWidth="1"/>
    <col min="1566" max="1566" width="7.125" style="5" customWidth="1"/>
    <col min="1567" max="1793" width="9" style="5"/>
    <col min="1794" max="1795" width="3.125" style="5" customWidth="1"/>
    <col min="1796" max="1796" width="12.625" style="5" customWidth="1"/>
    <col min="1797" max="1797" width="4.625" style="5" customWidth="1"/>
    <col min="1798" max="1798" width="6.625" style="5" customWidth="1"/>
    <col min="1799" max="1800" width="4.625" style="5" customWidth="1"/>
    <col min="1801" max="1801" width="6.625" style="5" customWidth="1"/>
    <col min="1802" max="1803" width="4.625" style="5" customWidth="1"/>
    <col min="1804" max="1804" width="6.625" style="5" customWidth="1"/>
    <col min="1805" max="1806" width="4.625" style="5" customWidth="1"/>
    <col min="1807" max="1807" width="6.625" style="5" customWidth="1"/>
    <col min="1808" max="1809" width="4.625" style="5" customWidth="1"/>
    <col min="1810" max="1810" width="6.625" style="5" customWidth="1"/>
    <col min="1811" max="1811" width="4.625" style="5" customWidth="1"/>
    <col min="1812" max="1820" width="0" style="5" hidden="1" customWidth="1"/>
    <col min="1821" max="1821" width="4.125" style="5" customWidth="1"/>
    <col min="1822" max="1822" width="7.125" style="5" customWidth="1"/>
    <col min="1823" max="2049" width="9" style="5"/>
    <col min="2050" max="2051" width="3.125" style="5" customWidth="1"/>
    <col min="2052" max="2052" width="12.625" style="5" customWidth="1"/>
    <col min="2053" max="2053" width="4.625" style="5" customWidth="1"/>
    <col min="2054" max="2054" width="6.625" style="5" customWidth="1"/>
    <col min="2055" max="2056" width="4.625" style="5" customWidth="1"/>
    <col min="2057" max="2057" width="6.625" style="5" customWidth="1"/>
    <col min="2058" max="2059" width="4.625" style="5" customWidth="1"/>
    <col min="2060" max="2060" width="6.625" style="5" customWidth="1"/>
    <col min="2061" max="2062" width="4.625" style="5" customWidth="1"/>
    <col min="2063" max="2063" width="6.625" style="5" customWidth="1"/>
    <col min="2064" max="2065" width="4.625" style="5" customWidth="1"/>
    <col min="2066" max="2066" width="6.625" style="5" customWidth="1"/>
    <col min="2067" max="2067" width="4.625" style="5" customWidth="1"/>
    <col min="2068" max="2076" width="0" style="5" hidden="1" customWidth="1"/>
    <col min="2077" max="2077" width="4.125" style="5" customWidth="1"/>
    <col min="2078" max="2078" width="7.125" style="5" customWidth="1"/>
    <col min="2079" max="2305" width="9" style="5"/>
    <col min="2306" max="2307" width="3.125" style="5" customWidth="1"/>
    <col min="2308" max="2308" width="12.625" style="5" customWidth="1"/>
    <col min="2309" max="2309" width="4.625" style="5" customWidth="1"/>
    <col min="2310" max="2310" width="6.625" style="5" customWidth="1"/>
    <col min="2311" max="2312" width="4.625" style="5" customWidth="1"/>
    <col min="2313" max="2313" width="6.625" style="5" customWidth="1"/>
    <col min="2314" max="2315" width="4.625" style="5" customWidth="1"/>
    <col min="2316" max="2316" width="6.625" style="5" customWidth="1"/>
    <col min="2317" max="2318" width="4.625" style="5" customWidth="1"/>
    <col min="2319" max="2319" width="6.625" style="5" customWidth="1"/>
    <col min="2320" max="2321" width="4.625" style="5" customWidth="1"/>
    <col min="2322" max="2322" width="6.625" style="5" customWidth="1"/>
    <col min="2323" max="2323" width="4.625" style="5" customWidth="1"/>
    <col min="2324" max="2332" width="0" style="5" hidden="1" customWidth="1"/>
    <col min="2333" max="2333" width="4.125" style="5" customWidth="1"/>
    <col min="2334" max="2334" width="7.125" style="5" customWidth="1"/>
    <col min="2335" max="2561" width="9" style="5"/>
    <col min="2562" max="2563" width="3.125" style="5" customWidth="1"/>
    <col min="2564" max="2564" width="12.625" style="5" customWidth="1"/>
    <col min="2565" max="2565" width="4.625" style="5" customWidth="1"/>
    <col min="2566" max="2566" width="6.625" style="5" customWidth="1"/>
    <col min="2567" max="2568" width="4.625" style="5" customWidth="1"/>
    <col min="2569" max="2569" width="6.625" style="5" customWidth="1"/>
    <col min="2570" max="2571" width="4.625" style="5" customWidth="1"/>
    <col min="2572" max="2572" width="6.625" style="5" customWidth="1"/>
    <col min="2573" max="2574" width="4.625" style="5" customWidth="1"/>
    <col min="2575" max="2575" width="6.625" style="5" customWidth="1"/>
    <col min="2576" max="2577" width="4.625" style="5" customWidth="1"/>
    <col min="2578" max="2578" width="6.625" style="5" customWidth="1"/>
    <col min="2579" max="2579" width="4.625" style="5" customWidth="1"/>
    <col min="2580" max="2588" width="0" style="5" hidden="1" customWidth="1"/>
    <col min="2589" max="2589" width="4.125" style="5" customWidth="1"/>
    <col min="2590" max="2590" width="7.125" style="5" customWidth="1"/>
    <col min="2591" max="2817" width="9" style="5"/>
    <col min="2818" max="2819" width="3.125" style="5" customWidth="1"/>
    <col min="2820" max="2820" width="12.625" style="5" customWidth="1"/>
    <col min="2821" max="2821" width="4.625" style="5" customWidth="1"/>
    <col min="2822" max="2822" width="6.625" style="5" customWidth="1"/>
    <col min="2823" max="2824" width="4.625" style="5" customWidth="1"/>
    <col min="2825" max="2825" width="6.625" style="5" customWidth="1"/>
    <col min="2826" max="2827" width="4.625" style="5" customWidth="1"/>
    <col min="2828" max="2828" width="6.625" style="5" customWidth="1"/>
    <col min="2829" max="2830" width="4.625" style="5" customWidth="1"/>
    <col min="2831" max="2831" width="6.625" style="5" customWidth="1"/>
    <col min="2832" max="2833" width="4.625" style="5" customWidth="1"/>
    <col min="2834" max="2834" width="6.625" style="5" customWidth="1"/>
    <col min="2835" max="2835" width="4.625" style="5" customWidth="1"/>
    <col min="2836" max="2844" width="0" style="5" hidden="1" customWidth="1"/>
    <col min="2845" max="2845" width="4.125" style="5" customWidth="1"/>
    <col min="2846" max="2846" width="7.125" style="5" customWidth="1"/>
    <col min="2847" max="3073" width="9" style="5"/>
    <col min="3074" max="3075" width="3.125" style="5" customWidth="1"/>
    <col min="3076" max="3076" width="12.625" style="5" customWidth="1"/>
    <col min="3077" max="3077" width="4.625" style="5" customWidth="1"/>
    <col min="3078" max="3078" width="6.625" style="5" customWidth="1"/>
    <col min="3079" max="3080" width="4.625" style="5" customWidth="1"/>
    <col min="3081" max="3081" width="6.625" style="5" customWidth="1"/>
    <col min="3082" max="3083" width="4.625" style="5" customWidth="1"/>
    <col min="3084" max="3084" width="6.625" style="5" customWidth="1"/>
    <col min="3085" max="3086" width="4.625" style="5" customWidth="1"/>
    <col min="3087" max="3087" width="6.625" style="5" customWidth="1"/>
    <col min="3088" max="3089" width="4.625" style="5" customWidth="1"/>
    <col min="3090" max="3090" width="6.625" style="5" customWidth="1"/>
    <col min="3091" max="3091" width="4.625" style="5" customWidth="1"/>
    <col min="3092" max="3100" width="0" style="5" hidden="1" customWidth="1"/>
    <col min="3101" max="3101" width="4.125" style="5" customWidth="1"/>
    <col min="3102" max="3102" width="7.125" style="5" customWidth="1"/>
    <col min="3103" max="3329" width="9" style="5"/>
    <col min="3330" max="3331" width="3.125" style="5" customWidth="1"/>
    <col min="3332" max="3332" width="12.625" style="5" customWidth="1"/>
    <col min="3333" max="3333" width="4.625" style="5" customWidth="1"/>
    <col min="3334" max="3334" width="6.625" style="5" customWidth="1"/>
    <col min="3335" max="3336" width="4.625" style="5" customWidth="1"/>
    <col min="3337" max="3337" width="6.625" style="5" customWidth="1"/>
    <col min="3338" max="3339" width="4.625" style="5" customWidth="1"/>
    <col min="3340" max="3340" width="6.625" style="5" customWidth="1"/>
    <col min="3341" max="3342" width="4.625" style="5" customWidth="1"/>
    <col min="3343" max="3343" width="6.625" style="5" customWidth="1"/>
    <col min="3344" max="3345" width="4.625" style="5" customWidth="1"/>
    <col min="3346" max="3346" width="6.625" style="5" customWidth="1"/>
    <col min="3347" max="3347" width="4.625" style="5" customWidth="1"/>
    <col min="3348" max="3356" width="0" style="5" hidden="1" customWidth="1"/>
    <col min="3357" max="3357" width="4.125" style="5" customWidth="1"/>
    <col min="3358" max="3358" width="7.125" style="5" customWidth="1"/>
    <col min="3359" max="3585" width="9" style="5"/>
    <col min="3586" max="3587" width="3.125" style="5" customWidth="1"/>
    <col min="3588" max="3588" width="12.625" style="5" customWidth="1"/>
    <col min="3589" max="3589" width="4.625" style="5" customWidth="1"/>
    <col min="3590" max="3590" width="6.625" style="5" customWidth="1"/>
    <col min="3591" max="3592" width="4.625" style="5" customWidth="1"/>
    <col min="3593" max="3593" width="6.625" style="5" customWidth="1"/>
    <col min="3594" max="3595" width="4.625" style="5" customWidth="1"/>
    <col min="3596" max="3596" width="6.625" style="5" customWidth="1"/>
    <col min="3597" max="3598" width="4.625" style="5" customWidth="1"/>
    <col min="3599" max="3599" width="6.625" style="5" customWidth="1"/>
    <col min="3600" max="3601" width="4.625" style="5" customWidth="1"/>
    <col min="3602" max="3602" width="6.625" style="5" customWidth="1"/>
    <col min="3603" max="3603" width="4.625" style="5" customWidth="1"/>
    <col min="3604" max="3612" width="0" style="5" hidden="1" customWidth="1"/>
    <col min="3613" max="3613" width="4.125" style="5" customWidth="1"/>
    <col min="3614" max="3614" width="7.125" style="5" customWidth="1"/>
    <col min="3615" max="3841" width="9" style="5"/>
    <col min="3842" max="3843" width="3.125" style="5" customWidth="1"/>
    <col min="3844" max="3844" width="12.625" style="5" customWidth="1"/>
    <col min="3845" max="3845" width="4.625" style="5" customWidth="1"/>
    <col min="3846" max="3846" width="6.625" style="5" customWidth="1"/>
    <col min="3847" max="3848" width="4.625" style="5" customWidth="1"/>
    <col min="3849" max="3849" width="6.625" style="5" customWidth="1"/>
    <col min="3850" max="3851" width="4.625" style="5" customWidth="1"/>
    <col min="3852" max="3852" width="6.625" style="5" customWidth="1"/>
    <col min="3853" max="3854" width="4.625" style="5" customWidth="1"/>
    <col min="3855" max="3855" width="6.625" style="5" customWidth="1"/>
    <col min="3856" max="3857" width="4.625" style="5" customWidth="1"/>
    <col min="3858" max="3858" width="6.625" style="5" customWidth="1"/>
    <col min="3859" max="3859" width="4.625" style="5" customWidth="1"/>
    <col min="3860" max="3868" width="0" style="5" hidden="1" customWidth="1"/>
    <col min="3869" max="3869" width="4.125" style="5" customWidth="1"/>
    <col min="3870" max="3870" width="7.125" style="5" customWidth="1"/>
    <col min="3871" max="4097" width="9" style="5"/>
    <col min="4098" max="4099" width="3.125" style="5" customWidth="1"/>
    <col min="4100" max="4100" width="12.625" style="5" customWidth="1"/>
    <col min="4101" max="4101" width="4.625" style="5" customWidth="1"/>
    <col min="4102" max="4102" width="6.625" style="5" customWidth="1"/>
    <col min="4103" max="4104" width="4.625" style="5" customWidth="1"/>
    <col min="4105" max="4105" width="6.625" style="5" customWidth="1"/>
    <col min="4106" max="4107" width="4.625" style="5" customWidth="1"/>
    <col min="4108" max="4108" width="6.625" style="5" customWidth="1"/>
    <col min="4109" max="4110" width="4.625" style="5" customWidth="1"/>
    <col min="4111" max="4111" width="6.625" style="5" customWidth="1"/>
    <col min="4112" max="4113" width="4.625" style="5" customWidth="1"/>
    <col min="4114" max="4114" width="6.625" style="5" customWidth="1"/>
    <col min="4115" max="4115" width="4.625" style="5" customWidth="1"/>
    <col min="4116" max="4124" width="0" style="5" hidden="1" customWidth="1"/>
    <col min="4125" max="4125" width="4.125" style="5" customWidth="1"/>
    <col min="4126" max="4126" width="7.125" style="5" customWidth="1"/>
    <col min="4127" max="4353" width="9" style="5"/>
    <col min="4354" max="4355" width="3.125" style="5" customWidth="1"/>
    <col min="4356" max="4356" width="12.625" style="5" customWidth="1"/>
    <col min="4357" max="4357" width="4.625" style="5" customWidth="1"/>
    <col min="4358" max="4358" width="6.625" style="5" customWidth="1"/>
    <col min="4359" max="4360" width="4.625" style="5" customWidth="1"/>
    <col min="4361" max="4361" width="6.625" style="5" customWidth="1"/>
    <col min="4362" max="4363" width="4.625" style="5" customWidth="1"/>
    <col min="4364" max="4364" width="6.625" style="5" customWidth="1"/>
    <col min="4365" max="4366" width="4.625" style="5" customWidth="1"/>
    <col min="4367" max="4367" width="6.625" style="5" customWidth="1"/>
    <col min="4368" max="4369" width="4.625" style="5" customWidth="1"/>
    <col min="4370" max="4370" width="6.625" style="5" customWidth="1"/>
    <col min="4371" max="4371" width="4.625" style="5" customWidth="1"/>
    <col min="4372" max="4380" width="0" style="5" hidden="1" customWidth="1"/>
    <col min="4381" max="4381" width="4.125" style="5" customWidth="1"/>
    <col min="4382" max="4382" width="7.125" style="5" customWidth="1"/>
    <col min="4383" max="4609" width="9" style="5"/>
    <col min="4610" max="4611" width="3.125" style="5" customWidth="1"/>
    <col min="4612" max="4612" width="12.625" style="5" customWidth="1"/>
    <col min="4613" max="4613" width="4.625" style="5" customWidth="1"/>
    <col min="4614" max="4614" width="6.625" style="5" customWidth="1"/>
    <col min="4615" max="4616" width="4.625" style="5" customWidth="1"/>
    <col min="4617" max="4617" width="6.625" style="5" customWidth="1"/>
    <col min="4618" max="4619" width="4.625" style="5" customWidth="1"/>
    <col min="4620" max="4620" width="6.625" style="5" customWidth="1"/>
    <col min="4621" max="4622" width="4.625" style="5" customWidth="1"/>
    <col min="4623" max="4623" width="6.625" style="5" customWidth="1"/>
    <col min="4624" max="4625" width="4.625" style="5" customWidth="1"/>
    <col min="4626" max="4626" width="6.625" style="5" customWidth="1"/>
    <col min="4627" max="4627" width="4.625" style="5" customWidth="1"/>
    <col min="4628" max="4636" width="0" style="5" hidden="1" customWidth="1"/>
    <col min="4637" max="4637" width="4.125" style="5" customWidth="1"/>
    <col min="4638" max="4638" width="7.125" style="5" customWidth="1"/>
    <col min="4639" max="4865" width="9" style="5"/>
    <col min="4866" max="4867" width="3.125" style="5" customWidth="1"/>
    <col min="4868" max="4868" width="12.625" style="5" customWidth="1"/>
    <col min="4869" max="4869" width="4.625" style="5" customWidth="1"/>
    <col min="4870" max="4870" width="6.625" style="5" customWidth="1"/>
    <col min="4871" max="4872" width="4.625" style="5" customWidth="1"/>
    <col min="4873" max="4873" width="6.625" style="5" customWidth="1"/>
    <col min="4874" max="4875" width="4.625" style="5" customWidth="1"/>
    <col min="4876" max="4876" width="6.625" style="5" customWidth="1"/>
    <col min="4877" max="4878" width="4.625" style="5" customWidth="1"/>
    <col min="4879" max="4879" width="6.625" style="5" customWidth="1"/>
    <col min="4880" max="4881" width="4.625" style="5" customWidth="1"/>
    <col min="4882" max="4882" width="6.625" style="5" customWidth="1"/>
    <col min="4883" max="4883" width="4.625" style="5" customWidth="1"/>
    <col min="4884" max="4892" width="0" style="5" hidden="1" customWidth="1"/>
    <col min="4893" max="4893" width="4.125" style="5" customWidth="1"/>
    <col min="4894" max="4894" width="7.125" style="5" customWidth="1"/>
    <col min="4895" max="5121" width="9" style="5"/>
    <col min="5122" max="5123" width="3.125" style="5" customWidth="1"/>
    <col min="5124" max="5124" width="12.625" style="5" customWidth="1"/>
    <col min="5125" max="5125" width="4.625" style="5" customWidth="1"/>
    <col min="5126" max="5126" width="6.625" style="5" customWidth="1"/>
    <col min="5127" max="5128" width="4.625" style="5" customWidth="1"/>
    <col min="5129" max="5129" width="6.625" style="5" customWidth="1"/>
    <col min="5130" max="5131" width="4.625" style="5" customWidth="1"/>
    <col min="5132" max="5132" width="6.625" style="5" customWidth="1"/>
    <col min="5133" max="5134" width="4.625" style="5" customWidth="1"/>
    <col min="5135" max="5135" width="6.625" style="5" customWidth="1"/>
    <col min="5136" max="5137" width="4.625" style="5" customWidth="1"/>
    <col min="5138" max="5138" width="6.625" style="5" customWidth="1"/>
    <col min="5139" max="5139" width="4.625" style="5" customWidth="1"/>
    <col min="5140" max="5148" width="0" style="5" hidden="1" customWidth="1"/>
    <col min="5149" max="5149" width="4.125" style="5" customWidth="1"/>
    <col min="5150" max="5150" width="7.125" style="5" customWidth="1"/>
    <col min="5151" max="5377" width="9" style="5"/>
    <col min="5378" max="5379" width="3.125" style="5" customWidth="1"/>
    <col min="5380" max="5380" width="12.625" style="5" customWidth="1"/>
    <col min="5381" max="5381" width="4.625" style="5" customWidth="1"/>
    <col min="5382" max="5382" width="6.625" style="5" customWidth="1"/>
    <col min="5383" max="5384" width="4.625" style="5" customWidth="1"/>
    <col min="5385" max="5385" width="6.625" style="5" customWidth="1"/>
    <col min="5386" max="5387" width="4.625" style="5" customWidth="1"/>
    <col min="5388" max="5388" width="6.625" style="5" customWidth="1"/>
    <col min="5389" max="5390" width="4.625" style="5" customWidth="1"/>
    <col min="5391" max="5391" width="6.625" style="5" customWidth="1"/>
    <col min="5392" max="5393" width="4.625" style="5" customWidth="1"/>
    <col min="5394" max="5394" width="6.625" style="5" customWidth="1"/>
    <col min="5395" max="5395" width="4.625" style="5" customWidth="1"/>
    <col min="5396" max="5404" width="0" style="5" hidden="1" customWidth="1"/>
    <col min="5405" max="5405" width="4.125" style="5" customWidth="1"/>
    <col min="5406" max="5406" width="7.125" style="5" customWidth="1"/>
    <col min="5407" max="5633" width="9" style="5"/>
    <col min="5634" max="5635" width="3.125" style="5" customWidth="1"/>
    <col min="5636" max="5636" width="12.625" style="5" customWidth="1"/>
    <col min="5637" max="5637" width="4.625" style="5" customWidth="1"/>
    <col min="5638" max="5638" width="6.625" style="5" customWidth="1"/>
    <col min="5639" max="5640" width="4.625" style="5" customWidth="1"/>
    <col min="5641" max="5641" width="6.625" style="5" customWidth="1"/>
    <col min="5642" max="5643" width="4.625" style="5" customWidth="1"/>
    <col min="5644" max="5644" width="6.625" style="5" customWidth="1"/>
    <col min="5645" max="5646" width="4.625" style="5" customWidth="1"/>
    <col min="5647" max="5647" width="6.625" style="5" customWidth="1"/>
    <col min="5648" max="5649" width="4.625" style="5" customWidth="1"/>
    <col min="5650" max="5650" width="6.625" style="5" customWidth="1"/>
    <col min="5651" max="5651" width="4.625" style="5" customWidth="1"/>
    <col min="5652" max="5660" width="0" style="5" hidden="1" customWidth="1"/>
    <col min="5661" max="5661" width="4.125" style="5" customWidth="1"/>
    <col min="5662" max="5662" width="7.125" style="5" customWidth="1"/>
    <col min="5663" max="5889" width="9" style="5"/>
    <col min="5890" max="5891" width="3.125" style="5" customWidth="1"/>
    <col min="5892" max="5892" width="12.625" style="5" customWidth="1"/>
    <col min="5893" max="5893" width="4.625" style="5" customWidth="1"/>
    <col min="5894" max="5894" width="6.625" style="5" customWidth="1"/>
    <col min="5895" max="5896" width="4.625" style="5" customWidth="1"/>
    <col min="5897" max="5897" width="6.625" style="5" customWidth="1"/>
    <col min="5898" max="5899" width="4.625" style="5" customWidth="1"/>
    <col min="5900" max="5900" width="6.625" style="5" customWidth="1"/>
    <col min="5901" max="5902" width="4.625" style="5" customWidth="1"/>
    <col min="5903" max="5903" width="6.625" style="5" customWidth="1"/>
    <col min="5904" max="5905" width="4.625" style="5" customWidth="1"/>
    <col min="5906" max="5906" width="6.625" style="5" customWidth="1"/>
    <col min="5907" max="5907" width="4.625" style="5" customWidth="1"/>
    <col min="5908" max="5916" width="0" style="5" hidden="1" customWidth="1"/>
    <col min="5917" max="5917" width="4.125" style="5" customWidth="1"/>
    <col min="5918" max="5918" width="7.125" style="5" customWidth="1"/>
    <col min="5919" max="6145" width="9" style="5"/>
    <col min="6146" max="6147" width="3.125" style="5" customWidth="1"/>
    <col min="6148" max="6148" width="12.625" style="5" customWidth="1"/>
    <col min="6149" max="6149" width="4.625" style="5" customWidth="1"/>
    <col min="6150" max="6150" width="6.625" style="5" customWidth="1"/>
    <col min="6151" max="6152" width="4.625" style="5" customWidth="1"/>
    <col min="6153" max="6153" width="6.625" style="5" customWidth="1"/>
    <col min="6154" max="6155" width="4.625" style="5" customWidth="1"/>
    <col min="6156" max="6156" width="6.625" style="5" customWidth="1"/>
    <col min="6157" max="6158" width="4.625" style="5" customWidth="1"/>
    <col min="6159" max="6159" width="6.625" style="5" customWidth="1"/>
    <col min="6160" max="6161" width="4.625" style="5" customWidth="1"/>
    <col min="6162" max="6162" width="6.625" style="5" customWidth="1"/>
    <col min="6163" max="6163" width="4.625" style="5" customWidth="1"/>
    <col min="6164" max="6172" width="0" style="5" hidden="1" customWidth="1"/>
    <col min="6173" max="6173" width="4.125" style="5" customWidth="1"/>
    <col min="6174" max="6174" width="7.125" style="5" customWidth="1"/>
    <col min="6175" max="6401" width="9" style="5"/>
    <col min="6402" max="6403" width="3.125" style="5" customWidth="1"/>
    <col min="6404" max="6404" width="12.625" style="5" customWidth="1"/>
    <col min="6405" max="6405" width="4.625" style="5" customWidth="1"/>
    <col min="6406" max="6406" width="6.625" style="5" customWidth="1"/>
    <col min="6407" max="6408" width="4.625" style="5" customWidth="1"/>
    <col min="6409" max="6409" width="6.625" style="5" customWidth="1"/>
    <col min="6410" max="6411" width="4.625" style="5" customWidth="1"/>
    <col min="6412" max="6412" width="6.625" style="5" customWidth="1"/>
    <col min="6413" max="6414" width="4.625" style="5" customWidth="1"/>
    <col min="6415" max="6415" width="6.625" style="5" customWidth="1"/>
    <col min="6416" max="6417" width="4.625" style="5" customWidth="1"/>
    <col min="6418" max="6418" width="6.625" style="5" customWidth="1"/>
    <col min="6419" max="6419" width="4.625" style="5" customWidth="1"/>
    <col min="6420" max="6428" width="0" style="5" hidden="1" customWidth="1"/>
    <col min="6429" max="6429" width="4.125" style="5" customWidth="1"/>
    <col min="6430" max="6430" width="7.125" style="5" customWidth="1"/>
    <col min="6431" max="6657" width="9" style="5"/>
    <col min="6658" max="6659" width="3.125" style="5" customWidth="1"/>
    <col min="6660" max="6660" width="12.625" style="5" customWidth="1"/>
    <col min="6661" max="6661" width="4.625" style="5" customWidth="1"/>
    <col min="6662" max="6662" width="6.625" style="5" customWidth="1"/>
    <col min="6663" max="6664" width="4.625" style="5" customWidth="1"/>
    <col min="6665" max="6665" width="6.625" style="5" customWidth="1"/>
    <col min="6666" max="6667" width="4.625" style="5" customWidth="1"/>
    <col min="6668" max="6668" width="6.625" style="5" customWidth="1"/>
    <col min="6669" max="6670" width="4.625" style="5" customWidth="1"/>
    <col min="6671" max="6671" width="6.625" style="5" customWidth="1"/>
    <col min="6672" max="6673" width="4.625" style="5" customWidth="1"/>
    <col min="6674" max="6674" width="6.625" style="5" customWidth="1"/>
    <col min="6675" max="6675" width="4.625" style="5" customWidth="1"/>
    <col min="6676" max="6684" width="0" style="5" hidden="1" customWidth="1"/>
    <col min="6685" max="6685" width="4.125" style="5" customWidth="1"/>
    <col min="6686" max="6686" width="7.125" style="5" customWidth="1"/>
    <col min="6687" max="6913" width="9" style="5"/>
    <col min="6914" max="6915" width="3.125" style="5" customWidth="1"/>
    <col min="6916" max="6916" width="12.625" style="5" customWidth="1"/>
    <col min="6917" max="6917" width="4.625" style="5" customWidth="1"/>
    <col min="6918" max="6918" width="6.625" style="5" customWidth="1"/>
    <col min="6919" max="6920" width="4.625" style="5" customWidth="1"/>
    <col min="6921" max="6921" width="6.625" style="5" customWidth="1"/>
    <col min="6922" max="6923" width="4.625" style="5" customWidth="1"/>
    <col min="6924" max="6924" width="6.625" style="5" customWidth="1"/>
    <col min="6925" max="6926" width="4.625" style="5" customWidth="1"/>
    <col min="6927" max="6927" width="6.625" style="5" customWidth="1"/>
    <col min="6928" max="6929" width="4.625" style="5" customWidth="1"/>
    <col min="6930" max="6930" width="6.625" style="5" customWidth="1"/>
    <col min="6931" max="6931" width="4.625" style="5" customWidth="1"/>
    <col min="6932" max="6940" width="0" style="5" hidden="1" customWidth="1"/>
    <col min="6941" max="6941" width="4.125" style="5" customWidth="1"/>
    <col min="6942" max="6942" width="7.125" style="5" customWidth="1"/>
    <col min="6943" max="7169" width="9" style="5"/>
    <col min="7170" max="7171" width="3.125" style="5" customWidth="1"/>
    <col min="7172" max="7172" width="12.625" style="5" customWidth="1"/>
    <col min="7173" max="7173" width="4.625" style="5" customWidth="1"/>
    <col min="7174" max="7174" width="6.625" style="5" customWidth="1"/>
    <col min="7175" max="7176" width="4.625" style="5" customWidth="1"/>
    <col min="7177" max="7177" width="6.625" style="5" customWidth="1"/>
    <col min="7178" max="7179" width="4.625" style="5" customWidth="1"/>
    <col min="7180" max="7180" width="6.625" style="5" customWidth="1"/>
    <col min="7181" max="7182" width="4.625" style="5" customWidth="1"/>
    <col min="7183" max="7183" width="6.625" style="5" customWidth="1"/>
    <col min="7184" max="7185" width="4.625" style="5" customWidth="1"/>
    <col min="7186" max="7186" width="6.625" style="5" customWidth="1"/>
    <col min="7187" max="7187" width="4.625" style="5" customWidth="1"/>
    <col min="7188" max="7196" width="0" style="5" hidden="1" customWidth="1"/>
    <col min="7197" max="7197" width="4.125" style="5" customWidth="1"/>
    <col min="7198" max="7198" width="7.125" style="5" customWidth="1"/>
    <col min="7199" max="7425" width="9" style="5"/>
    <col min="7426" max="7427" width="3.125" style="5" customWidth="1"/>
    <col min="7428" max="7428" width="12.625" style="5" customWidth="1"/>
    <col min="7429" max="7429" width="4.625" style="5" customWidth="1"/>
    <col min="7430" max="7430" width="6.625" style="5" customWidth="1"/>
    <col min="7431" max="7432" width="4.625" style="5" customWidth="1"/>
    <col min="7433" max="7433" width="6.625" style="5" customWidth="1"/>
    <col min="7434" max="7435" width="4.625" style="5" customWidth="1"/>
    <col min="7436" max="7436" width="6.625" style="5" customWidth="1"/>
    <col min="7437" max="7438" width="4.625" style="5" customWidth="1"/>
    <col min="7439" max="7439" width="6.625" style="5" customWidth="1"/>
    <col min="7440" max="7441" width="4.625" style="5" customWidth="1"/>
    <col min="7442" max="7442" width="6.625" style="5" customWidth="1"/>
    <col min="7443" max="7443" width="4.625" style="5" customWidth="1"/>
    <col min="7444" max="7452" width="0" style="5" hidden="1" customWidth="1"/>
    <col min="7453" max="7453" width="4.125" style="5" customWidth="1"/>
    <col min="7454" max="7454" width="7.125" style="5" customWidth="1"/>
    <col min="7455" max="7681" width="9" style="5"/>
    <col min="7682" max="7683" width="3.125" style="5" customWidth="1"/>
    <col min="7684" max="7684" width="12.625" style="5" customWidth="1"/>
    <col min="7685" max="7685" width="4.625" style="5" customWidth="1"/>
    <col min="7686" max="7686" width="6.625" style="5" customWidth="1"/>
    <col min="7687" max="7688" width="4.625" style="5" customWidth="1"/>
    <col min="7689" max="7689" width="6.625" style="5" customWidth="1"/>
    <col min="7690" max="7691" width="4.625" style="5" customWidth="1"/>
    <col min="7692" max="7692" width="6.625" style="5" customWidth="1"/>
    <col min="7693" max="7694" width="4.625" style="5" customWidth="1"/>
    <col min="7695" max="7695" width="6.625" style="5" customWidth="1"/>
    <col min="7696" max="7697" width="4.625" style="5" customWidth="1"/>
    <col min="7698" max="7698" width="6.625" style="5" customWidth="1"/>
    <col min="7699" max="7699" width="4.625" style="5" customWidth="1"/>
    <col min="7700" max="7708" width="0" style="5" hidden="1" customWidth="1"/>
    <col min="7709" max="7709" width="4.125" style="5" customWidth="1"/>
    <col min="7710" max="7710" width="7.125" style="5" customWidth="1"/>
    <col min="7711" max="7937" width="9" style="5"/>
    <col min="7938" max="7939" width="3.125" style="5" customWidth="1"/>
    <col min="7940" max="7940" width="12.625" style="5" customWidth="1"/>
    <col min="7941" max="7941" width="4.625" style="5" customWidth="1"/>
    <col min="7942" max="7942" width="6.625" style="5" customWidth="1"/>
    <col min="7943" max="7944" width="4.625" style="5" customWidth="1"/>
    <col min="7945" max="7945" width="6.625" style="5" customWidth="1"/>
    <col min="7946" max="7947" width="4.625" style="5" customWidth="1"/>
    <col min="7948" max="7948" width="6.625" style="5" customWidth="1"/>
    <col min="7949" max="7950" width="4.625" style="5" customWidth="1"/>
    <col min="7951" max="7951" width="6.625" style="5" customWidth="1"/>
    <col min="7952" max="7953" width="4.625" style="5" customWidth="1"/>
    <col min="7954" max="7954" width="6.625" style="5" customWidth="1"/>
    <col min="7955" max="7955" width="4.625" style="5" customWidth="1"/>
    <col min="7956" max="7964" width="0" style="5" hidden="1" customWidth="1"/>
    <col min="7965" max="7965" width="4.125" style="5" customWidth="1"/>
    <col min="7966" max="7966" width="7.125" style="5" customWidth="1"/>
    <col min="7967" max="8193" width="9" style="5"/>
    <col min="8194" max="8195" width="3.125" style="5" customWidth="1"/>
    <col min="8196" max="8196" width="12.625" style="5" customWidth="1"/>
    <col min="8197" max="8197" width="4.625" style="5" customWidth="1"/>
    <col min="8198" max="8198" width="6.625" style="5" customWidth="1"/>
    <col min="8199" max="8200" width="4.625" style="5" customWidth="1"/>
    <col min="8201" max="8201" width="6.625" style="5" customWidth="1"/>
    <col min="8202" max="8203" width="4.625" style="5" customWidth="1"/>
    <col min="8204" max="8204" width="6.625" style="5" customWidth="1"/>
    <col min="8205" max="8206" width="4.625" style="5" customWidth="1"/>
    <col min="8207" max="8207" width="6.625" style="5" customWidth="1"/>
    <col min="8208" max="8209" width="4.625" style="5" customWidth="1"/>
    <col min="8210" max="8210" width="6.625" style="5" customWidth="1"/>
    <col min="8211" max="8211" width="4.625" style="5" customWidth="1"/>
    <col min="8212" max="8220" width="0" style="5" hidden="1" customWidth="1"/>
    <col min="8221" max="8221" width="4.125" style="5" customWidth="1"/>
    <col min="8222" max="8222" width="7.125" style="5" customWidth="1"/>
    <col min="8223" max="8449" width="9" style="5"/>
    <col min="8450" max="8451" width="3.125" style="5" customWidth="1"/>
    <col min="8452" max="8452" width="12.625" style="5" customWidth="1"/>
    <col min="8453" max="8453" width="4.625" style="5" customWidth="1"/>
    <col min="8454" max="8454" width="6.625" style="5" customWidth="1"/>
    <col min="8455" max="8456" width="4.625" style="5" customWidth="1"/>
    <col min="8457" max="8457" width="6.625" style="5" customWidth="1"/>
    <col min="8458" max="8459" width="4.625" style="5" customWidth="1"/>
    <col min="8460" max="8460" width="6.625" style="5" customWidth="1"/>
    <col min="8461" max="8462" width="4.625" style="5" customWidth="1"/>
    <col min="8463" max="8463" width="6.625" style="5" customWidth="1"/>
    <col min="8464" max="8465" width="4.625" style="5" customWidth="1"/>
    <col min="8466" max="8466" width="6.625" style="5" customWidth="1"/>
    <col min="8467" max="8467" width="4.625" style="5" customWidth="1"/>
    <col min="8468" max="8476" width="0" style="5" hidden="1" customWidth="1"/>
    <col min="8477" max="8477" width="4.125" style="5" customWidth="1"/>
    <col min="8478" max="8478" width="7.125" style="5" customWidth="1"/>
    <col min="8479" max="8705" width="9" style="5"/>
    <col min="8706" max="8707" width="3.125" style="5" customWidth="1"/>
    <col min="8708" max="8708" width="12.625" style="5" customWidth="1"/>
    <col min="8709" max="8709" width="4.625" style="5" customWidth="1"/>
    <col min="8710" max="8710" width="6.625" style="5" customWidth="1"/>
    <col min="8711" max="8712" width="4.625" style="5" customWidth="1"/>
    <col min="8713" max="8713" width="6.625" style="5" customWidth="1"/>
    <col min="8714" max="8715" width="4.625" style="5" customWidth="1"/>
    <col min="8716" max="8716" width="6.625" style="5" customWidth="1"/>
    <col min="8717" max="8718" width="4.625" style="5" customWidth="1"/>
    <col min="8719" max="8719" width="6.625" style="5" customWidth="1"/>
    <col min="8720" max="8721" width="4.625" style="5" customWidth="1"/>
    <col min="8722" max="8722" width="6.625" style="5" customWidth="1"/>
    <col min="8723" max="8723" width="4.625" style="5" customWidth="1"/>
    <col min="8724" max="8732" width="0" style="5" hidden="1" customWidth="1"/>
    <col min="8733" max="8733" width="4.125" style="5" customWidth="1"/>
    <col min="8734" max="8734" width="7.125" style="5" customWidth="1"/>
    <col min="8735" max="8961" width="9" style="5"/>
    <col min="8962" max="8963" width="3.125" style="5" customWidth="1"/>
    <col min="8964" max="8964" width="12.625" style="5" customWidth="1"/>
    <col min="8965" max="8965" width="4.625" style="5" customWidth="1"/>
    <col min="8966" max="8966" width="6.625" style="5" customWidth="1"/>
    <col min="8967" max="8968" width="4.625" style="5" customWidth="1"/>
    <col min="8969" max="8969" width="6.625" style="5" customWidth="1"/>
    <col min="8970" max="8971" width="4.625" style="5" customWidth="1"/>
    <col min="8972" max="8972" width="6.625" style="5" customWidth="1"/>
    <col min="8973" max="8974" width="4.625" style="5" customWidth="1"/>
    <col min="8975" max="8975" width="6.625" style="5" customWidth="1"/>
    <col min="8976" max="8977" width="4.625" style="5" customWidth="1"/>
    <col min="8978" max="8978" width="6.625" style="5" customWidth="1"/>
    <col min="8979" max="8979" width="4.625" style="5" customWidth="1"/>
    <col min="8980" max="8988" width="0" style="5" hidden="1" customWidth="1"/>
    <col min="8989" max="8989" width="4.125" style="5" customWidth="1"/>
    <col min="8990" max="8990" width="7.125" style="5" customWidth="1"/>
    <col min="8991" max="9217" width="9" style="5"/>
    <col min="9218" max="9219" width="3.125" style="5" customWidth="1"/>
    <col min="9220" max="9220" width="12.625" style="5" customWidth="1"/>
    <col min="9221" max="9221" width="4.625" style="5" customWidth="1"/>
    <col min="9222" max="9222" width="6.625" style="5" customWidth="1"/>
    <col min="9223" max="9224" width="4.625" style="5" customWidth="1"/>
    <col min="9225" max="9225" width="6.625" style="5" customWidth="1"/>
    <col min="9226" max="9227" width="4.625" style="5" customWidth="1"/>
    <col min="9228" max="9228" width="6.625" style="5" customWidth="1"/>
    <col min="9229" max="9230" width="4.625" style="5" customWidth="1"/>
    <col min="9231" max="9231" width="6.625" style="5" customWidth="1"/>
    <col min="9232" max="9233" width="4.625" style="5" customWidth="1"/>
    <col min="9234" max="9234" width="6.625" style="5" customWidth="1"/>
    <col min="9235" max="9235" width="4.625" style="5" customWidth="1"/>
    <col min="9236" max="9244" width="0" style="5" hidden="1" customWidth="1"/>
    <col min="9245" max="9245" width="4.125" style="5" customWidth="1"/>
    <col min="9246" max="9246" width="7.125" style="5" customWidth="1"/>
    <col min="9247" max="9473" width="9" style="5"/>
    <col min="9474" max="9475" width="3.125" style="5" customWidth="1"/>
    <col min="9476" max="9476" width="12.625" style="5" customWidth="1"/>
    <col min="9477" max="9477" width="4.625" style="5" customWidth="1"/>
    <col min="9478" max="9478" width="6.625" style="5" customWidth="1"/>
    <col min="9479" max="9480" width="4.625" style="5" customWidth="1"/>
    <col min="9481" max="9481" width="6.625" style="5" customWidth="1"/>
    <col min="9482" max="9483" width="4.625" style="5" customWidth="1"/>
    <col min="9484" max="9484" width="6.625" style="5" customWidth="1"/>
    <col min="9485" max="9486" width="4.625" style="5" customWidth="1"/>
    <col min="9487" max="9487" width="6.625" style="5" customWidth="1"/>
    <col min="9488" max="9489" width="4.625" style="5" customWidth="1"/>
    <col min="9490" max="9490" width="6.625" style="5" customWidth="1"/>
    <col min="9491" max="9491" width="4.625" style="5" customWidth="1"/>
    <col min="9492" max="9500" width="0" style="5" hidden="1" customWidth="1"/>
    <col min="9501" max="9501" width="4.125" style="5" customWidth="1"/>
    <col min="9502" max="9502" width="7.125" style="5" customWidth="1"/>
    <col min="9503" max="9729" width="9" style="5"/>
    <col min="9730" max="9731" width="3.125" style="5" customWidth="1"/>
    <col min="9732" max="9732" width="12.625" style="5" customWidth="1"/>
    <col min="9733" max="9733" width="4.625" style="5" customWidth="1"/>
    <col min="9734" max="9734" width="6.625" style="5" customWidth="1"/>
    <col min="9735" max="9736" width="4.625" style="5" customWidth="1"/>
    <col min="9737" max="9737" width="6.625" style="5" customWidth="1"/>
    <col min="9738" max="9739" width="4.625" style="5" customWidth="1"/>
    <col min="9740" max="9740" width="6.625" style="5" customWidth="1"/>
    <col min="9741" max="9742" width="4.625" style="5" customWidth="1"/>
    <col min="9743" max="9743" width="6.625" style="5" customWidth="1"/>
    <col min="9744" max="9745" width="4.625" style="5" customWidth="1"/>
    <col min="9746" max="9746" width="6.625" style="5" customWidth="1"/>
    <col min="9747" max="9747" width="4.625" style="5" customWidth="1"/>
    <col min="9748" max="9756" width="0" style="5" hidden="1" customWidth="1"/>
    <col min="9757" max="9757" width="4.125" style="5" customWidth="1"/>
    <col min="9758" max="9758" width="7.125" style="5" customWidth="1"/>
    <col min="9759" max="9985" width="9" style="5"/>
    <col min="9986" max="9987" width="3.125" style="5" customWidth="1"/>
    <col min="9988" max="9988" width="12.625" style="5" customWidth="1"/>
    <col min="9989" max="9989" width="4.625" style="5" customWidth="1"/>
    <col min="9990" max="9990" width="6.625" style="5" customWidth="1"/>
    <col min="9991" max="9992" width="4.625" style="5" customWidth="1"/>
    <col min="9993" max="9993" width="6.625" style="5" customWidth="1"/>
    <col min="9994" max="9995" width="4.625" style="5" customWidth="1"/>
    <col min="9996" max="9996" width="6.625" style="5" customWidth="1"/>
    <col min="9997" max="9998" width="4.625" style="5" customWidth="1"/>
    <col min="9999" max="9999" width="6.625" style="5" customWidth="1"/>
    <col min="10000" max="10001" width="4.625" style="5" customWidth="1"/>
    <col min="10002" max="10002" width="6.625" style="5" customWidth="1"/>
    <col min="10003" max="10003" width="4.625" style="5" customWidth="1"/>
    <col min="10004" max="10012" width="0" style="5" hidden="1" customWidth="1"/>
    <col min="10013" max="10013" width="4.125" style="5" customWidth="1"/>
    <col min="10014" max="10014" width="7.125" style="5" customWidth="1"/>
    <col min="10015" max="10241" width="9" style="5"/>
    <col min="10242" max="10243" width="3.125" style="5" customWidth="1"/>
    <col min="10244" max="10244" width="12.625" style="5" customWidth="1"/>
    <col min="10245" max="10245" width="4.625" style="5" customWidth="1"/>
    <col min="10246" max="10246" width="6.625" style="5" customWidth="1"/>
    <col min="10247" max="10248" width="4.625" style="5" customWidth="1"/>
    <col min="10249" max="10249" width="6.625" style="5" customWidth="1"/>
    <col min="10250" max="10251" width="4.625" style="5" customWidth="1"/>
    <col min="10252" max="10252" width="6.625" style="5" customWidth="1"/>
    <col min="10253" max="10254" width="4.625" style="5" customWidth="1"/>
    <col min="10255" max="10255" width="6.625" style="5" customWidth="1"/>
    <col min="10256" max="10257" width="4.625" style="5" customWidth="1"/>
    <col min="10258" max="10258" width="6.625" style="5" customWidth="1"/>
    <col min="10259" max="10259" width="4.625" style="5" customWidth="1"/>
    <col min="10260" max="10268" width="0" style="5" hidden="1" customWidth="1"/>
    <col min="10269" max="10269" width="4.125" style="5" customWidth="1"/>
    <col min="10270" max="10270" width="7.125" style="5" customWidth="1"/>
    <col min="10271" max="10497" width="9" style="5"/>
    <col min="10498" max="10499" width="3.125" style="5" customWidth="1"/>
    <col min="10500" max="10500" width="12.625" style="5" customWidth="1"/>
    <col min="10501" max="10501" width="4.625" style="5" customWidth="1"/>
    <col min="10502" max="10502" width="6.625" style="5" customWidth="1"/>
    <col min="10503" max="10504" width="4.625" style="5" customWidth="1"/>
    <col min="10505" max="10505" width="6.625" style="5" customWidth="1"/>
    <col min="10506" max="10507" width="4.625" style="5" customWidth="1"/>
    <col min="10508" max="10508" width="6.625" style="5" customWidth="1"/>
    <col min="10509" max="10510" width="4.625" style="5" customWidth="1"/>
    <col min="10511" max="10511" width="6.625" style="5" customWidth="1"/>
    <col min="10512" max="10513" width="4.625" style="5" customWidth="1"/>
    <col min="10514" max="10514" width="6.625" style="5" customWidth="1"/>
    <col min="10515" max="10515" width="4.625" style="5" customWidth="1"/>
    <col min="10516" max="10524" width="0" style="5" hidden="1" customWidth="1"/>
    <col min="10525" max="10525" width="4.125" style="5" customWidth="1"/>
    <col min="10526" max="10526" width="7.125" style="5" customWidth="1"/>
    <col min="10527" max="10753" width="9" style="5"/>
    <col min="10754" max="10755" width="3.125" style="5" customWidth="1"/>
    <col min="10756" max="10756" width="12.625" style="5" customWidth="1"/>
    <col min="10757" max="10757" width="4.625" style="5" customWidth="1"/>
    <col min="10758" max="10758" width="6.625" style="5" customWidth="1"/>
    <col min="10759" max="10760" width="4.625" style="5" customWidth="1"/>
    <col min="10761" max="10761" width="6.625" style="5" customWidth="1"/>
    <col min="10762" max="10763" width="4.625" style="5" customWidth="1"/>
    <col min="10764" max="10764" width="6.625" style="5" customWidth="1"/>
    <col min="10765" max="10766" width="4.625" style="5" customWidth="1"/>
    <col min="10767" max="10767" width="6.625" style="5" customWidth="1"/>
    <col min="10768" max="10769" width="4.625" style="5" customWidth="1"/>
    <col min="10770" max="10770" width="6.625" style="5" customWidth="1"/>
    <col min="10771" max="10771" width="4.625" style="5" customWidth="1"/>
    <col min="10772" max="10780" width="0" style="5" hidden="1" customWidth="1"/>
    <col min="10781" max="10781" width="4.125" style="5" customWidth="1"/>
    <col min="10782" max="10782" width="7.125" style="5" customWidth="1"/>
    <col min="10783" max="11009" width="9" style="5"/>
    <col min="11010" max="11011" width="3.125" style="5" customWidth="1"/>
    <col min="11012" max="11012" width="12.625" style="5" customWidth="1"/>
    <col min="11013" max="11013" width="4.625" style="5" customWidth="1"/>
    <col min="11014" max="11014" width="6.625" style="5" customWidth="1"/>
    <col min="11015" max="11016" width="4.625" style="5" customWidth="1"/>
    <col min="11017" max="11017" width="6.625" style="5" customWidth="1"/>
    <col min="11018" max="11019" width="4.625" style="5" customWidth="1"/>
    <col min="11020" max="11020" width="6.625" style="5" customWidth="1"/>
    <col min="11021" max="11022" width="4.625" style="5" customWidth="1"/>
    <col min="11023" max="11023" width="6.625" style="5" customWidth="1"/>
    <col min="11024" max="11025" width="4.625" style="5" customWidth="1"/>
    <col min="11026" max="11026" width="6.625" style="5" customWidth="1"/>
    <col min="11027" max="11027" width="4.625" style="5" customWidth="1"/>
    <col min="11028" max="11036" width="0" style="5" hidden="1" customWidth="1"/>
    <col min="11037" max="11037" width="4.125" style="5" customWidth="1"/>
    <col min="11038" max="11038" width="7.125" style="5" customWidth="1"/>
    <col min="11039" max="11265" width="9" style="5"/>
    <col min="11266" max="11267" width="3.125" style="5" customWidth="1"/>
    <col min="11268" max="11268" width="12.625" style="5" customWidth="1"/>
    <col min="11269" max="11269" width="4.625" style="5" customWidth="1"/>
    <col min="11270" max="11270" width="6.625" style="5" customWidth="1"/>
    <col min="11271" max="11272" width="4.625" style="5" customWidth="1"/>
    <col min="11273" max="11273" width="6.625" style="5" customWidth="1"/>
    <col min="11274" max="11275" width="4.625" style="5" customWidth="1"/>
    <col min="11276" max="11276" width="6.625" style="5" customWidth="1"/>
    <col min="11277" max="11278" width="4.625" style="5" customWidth="1"/>
    <col min="11279" max="11279" width="6.625" style="5" customWidth="1"/>
    <col min="11280" max="11281" width="4.625" style="5" customWidth="1"/>
    <col min="11282" max="11282" width="6.625" style="5" customWidth="1"/>
    <col min="11283" max="11283" width="4.625" style="5" customWidth="1"/>
    <col min="11284" max="11292" width="0" style="5" hidden="1" customWidth="1"/>
    <col min="11293" max="11293" width="4.125" style="5" customWidth="1"/>
    <col min="11294" max="11294" width="7.125" style="5" customWidth="1"/>
    <col min="11295" max="11521" width="9" style="5"/>
    <col min="11522" max="11523" width="3.125" style="5" customWidth="1"/>
    <col min="11524" max="11524" width="12.625" style="5" customWidth="1"/>
    <col min="11525" max="11525" width="4.625" style="5" customWidth="1"/>
    <col min="11526" max="11526" width="6.625" style="5" customWidth="1"/>
    <col min="11527" max="11528" width="4.625" style="5" customWidth="1"/>
    <col min="11529" max="11529" width="6.625" style="5" customWidth="1"/>
    <col min="11530" max="11531" width="4.625" style="5" customWidth="1"/>
    <col min="11532" max="11532" width="6.625" style="5" customWidth="1"/>
    <col min="11533" max="11534" width="4.625" style="5" customWidth="1"/>
    <col min="11535" max="11535" width="6.625" style="5" customWidth="1"/>
    <col min="11536" max="11537" width="4.625" style="5" customWidth="1"/>
    <col min="11538" max="11538" width="6.625" style="5" customWidth="1"/>
    <col min="11539" max="11539" width="4.625" style="5" customWidth="1"/>
    <col min="11540" max="11548" width="0" style="5" hidden="1" customWidth="1"/>
    <col min="11549" max="11549" width="4.125" style="5" customWidth="1"/>
    <col min="11550" max="11550" width="7.125" style="5" customWidth="1"/>
    <col min="11551" max="11777" width="9" style="5"/>
    <col min="11778" max="11779" width="3.125" style="5" customWidth="1"/>
    <col min="11780" max="11780" width="12.625" style="5" customWidth="1"/>
    <col min="11781" max="11781" width="4.625" style="5" customWidth="1"/>
    <col min="11782" max="11782" width="6.625" style="5" customWidth="1"/>
    <col min="11783" max="11784" width="4.625" style="5" customWidth="1"/>
    <col min="11785" max="11785" width="6.625" style="5" customWidth="1"/>
    <col min="11786" max="11787" width="4.625" style="5" customWidth="1"/>
    <col min="11788" max="11788" width="6.625" style="5" customWidth="1"/>
    <col min="11789" max="11790" width="4.625" style="5" customWidth="1"/>
    <col min="11791" max="11791" width="6.625" style="5" customWidth="1"/>
    <col min="11792" max="11793" width="4.625" style="5" customWidth="1"/>
    <col min="11794" max="11794" width="6.625" style="5" customWidth="1"/>
    <col min="11795" max="11795" width="4.625" style="5" customWidth="1"/>
    <col min="11796" max="11804" width="0" style="5" hidden="1" customWidth="1"/>
    <col min="11805" max="11805" width="4.125" style="5" customWidth="1"/>
    <col min="11806" max="11806" width="7.125" style="5" customWidth="1"/>
    <col min="11807" max="12033" width="9" style="5"/>
    <col min="12034" max="12035" width="3.125" style="5" customWidth="1"/>
    <col min="12036" max="12036" width="12.625" style="5" customWidth="1"/>
    <col min="12037" max="12037" width="4.625" style="5" customWidth="1"/>
    <col min="12038" max="12038" width="6.625" style="5" customWidth="1"/>
    <col min="12039" max="12040" width="4.625" style="5" customWidth="1"/>
    <col min="12041" max="12041" width="6.625" style="5" customWidth="1"/>
    <col min="12042" max="12043" width="4.625" style="5" customWidth="1"/>
    <col min="12044" max="12044" width="6.625" style="5" customWidth="1"/>
    <col min="12045" max="12046" width="4.625" style="5" customWidth="1"/>
    <col min="12047" max="12047" width="6.625" style="5" customWidth="1"/>
    <col min="12048" max="12049" width="4.625" style="5" customWidth="1"/>
    <col min="12050" max="12050" width="6.625" style="5" customWidth="1"/>
    <col min="12051" max="12051" width="4.625" style="5" customWidth="1"/>
    <col min="12052" max="12060" width="0" style="5" hidden="1" customWidth="1"/>
    <col min="12061" max="12061" width="4.125" style="5" customWidth="1"/>
    <col min="12062" max="12062" width="7.125" style="5" customWidth="1"/>
    <col min="12063" max="12289" width="9" style="5"/>
    <col min="12290" max="12291" width="3.125" style="5" customWidth="1"/>
    <col min="12292" max="12292" width="12.625" style="5" customWidth="1"/>
    <col min="12293" max="12293" width="4.625" style="5" customWidth="1"/>
    <col min="12294" max="12294" width="6.625" style="5" customWidth="1"/>
    <col min="12295" max="12296" width="4.625" style="5" customWidth="1"/>
    <col min="12297" max="12297" width="6.625" style="5" customWidth="1"/>
    <col min="12298" max="12299" width="4.625" style="5" customWidth="1"/>
    <col min="12300" max="12300" width="6.625" style="5" customWidth="1"/>
    <col min="12301" max="12302" width="4.625" style="5" customWidth="1"/>
    <col min="12303" max="12303" width="6.625" style="5" customWidth="1"/>
    <col min="12304" max="12305" width="4.625" style="5" customWidth="1"/>
    <col min="12306" max="12306" width="6.625" style="5" customWidth="1"/>
    <col min="12307" max="12307" width="4.625" style="5" customWidth="1"/>
    <col min="12308" max="12316" width="0" style="5" hidden="1" customWidth="1"/>
    <col min="12317" max="12317" width="4.125" style="5" customWidth="1"/>
    <col min="12318" max="12318" width="7.125" style="5" customWidth="1"/>
    <col min="12319" max="12545" width="9" style="5"/>
    <col min="12546" max="12547" width="3.125" style="5" customWidth="1"/>
    <col min="12548" max="12548" width="12.625" style="5" customWidth="1"/>
    <col min="12549" max="12549" width="4.625" style="5" customWidth="1"/>
    <col min="12550" max="12550" width="6.625" style="5" customWidth="1"/>
    <col min="12551" max="12552" width="4.625" style="5" customWidth="1"/>
    <col min="12553" max="12553" width="6.625" style="5" customWidth="1"/>
    <col min="12554" max="12555" width="4.625" style="5" customWidth="1"/>
    <col min="12556" max="12556" width="6.625" style="5" customWidth="1"/>
    <col min="12557" max="12558" width="4.625" style="5" customWidth="1"/>
    <col min="12559" max="12559" width="6.625" style="5" customWidth="1"/>
    <col min="12560" max="12561" width="4.625" style="5" customWidth="1"/>
    <col min="12562" max="12562" width="6.625" style="5" customWidth="1"/>
    <col min="12563" max="12563" width="4.625" style="5" customWidth="1"/>
    <col min="12564" max="12572" width="0" style="5" hidden="1" customWidth="1"/>
    <col min="12573" max="12573" width="4.125" style="5" customWidth="1"/>
    <col min="12574" max="12574" width="7.125" style="5" customWidth="1"/>
    <col min="12575" max="12801" width="9" style="5"/>
    <col min="12802" max="12803" width="3.125" style="5" customWidth="1"/>
    <col min="12804" max="12804" width="12.625" style="5" customWidth="1"/>
    <col min="12805" max="12805" width="4.625" style="5" customWidth="1"/>
    <col min="12806" max="12806" width="6.625" style="5" customWidth="1"/>
    <col min="12807" max="12808" width="4.625" style="5" customWidth="1"/>
    <col min="12809" max="12809" width="6.625" style="5" customWidth="1"/>
    <col min="12810" max="12811" width="4.625" style="5" customWidth="1"/>
    <col min="12812" max="12812" width="6.625" style="5" customWidth="1"/>
    <col min="12813" max="12814" width="4.625" style="5" customWidth="1"/>
    <col min="12815" max="12815" width="6.625" style="5" customWidth="1"/>
    <col min="12816" max="12817" width="4.625" style="5" customWidth="1"/>
    <col min="12818" max="12818" width="6.625" style="5" customWidth="1"/>
    <col min="12819" max="12819" width="4.625" style="5" customWidth="1"/>
    <col min="12820" max="12828" width="0" style="5" hidden="1" customWidth="1"/>
    <col min="12829" max="12829" width="4.125" style="5" customWidth="1"/>
    <col min="12830" max="12830" width="7.125" style="5" customWidth="1"/>
    <col min="12831" max="13057" width="9" style="5"/>
    <col min="13058" max="13059" width="3.125" style="5" customWidth="1"/>
    <col min="13060" max="13060" width="12.625" style="5" customWidth="1"/>
    <col min="13061" max="13061" width="4.625" style="5" customWidth="1"/>
    <col min="13062" max="13062" width="6.625" style="5" customWidth="1"/>
    <col min="13063" max="13064" width="4.625" style="5" customWidth="1"/>
    <col min="13065" max="13065" width="6.625" style="5" customWidth="1"/>
    <col min="13066" max="13067" width="4.625" style="5" customWidth="1"/>
    <col min="13068" max="13068" width="6.625" style="5" customWidth="1"/>
    <col min="13069" max="13070" width="4.625" style="5" customWidth="1"/>
    <col min="13071" max="13071" width="6.625" style="5" customWidth="1"/>
    <col min="13072" max="13073" width="4.625" style="5" customWidth="1"/>
    <col min="13074" max="13074" width="6.625" style="5" customWidth="1"/>
    <col min="13075" max="13075" width="4.625" style="5" customWidth="1"/>
    <col min="13076" max="13084" width="0" style="5" hidden="1" customWidth="1"/>
    <col min="13085" max="13085" width="4.125" style="5" customWidth="1"/>
    <col min="13086" max="13086" width="7.125" style="5" customWidth="1"/>
    <col min="13087" max="13313" width="9" style="5"/>
    <col min="13314" max="13315" width="3.125" style="5" customWidth="1"/>
    <col min="13316" max="13316" width="12.625" style="5" customWidth="1"/>
    <col min="13317" max="13317" width="4.625" style="5" customWidth="1"/>
    <col min="13318" max="13318" width="6.625" style="5" customWidth="1"/>
    <col min="13319" max="13320" width="4.625" style="5" customWidth="1"/>
    <col min="13321" max="13321" width="6.625" style="5" customWidth="1"/>
    <col min="13322" max="13323" width="4.625" style="5" customWidth="1"/>
    <col min="13324" max="13324" width="6.625" style="5" customWidth="1"/>
    <col min="13325" max="13326" width="4.625" style="5" customWidth="1"/>
    <col min="13327" max="13327" width="6.625" style="5" customWidth="1"/>
    <col min="13328" max="13329" width="4.625" style="5" customWidth="1"/>
    <col min="13330" max="13330" width="6.625" style="5" customWidth="1"/>
    <col min="13331" max="13331" width="4.625" style="5" customWidth="1"/>
    <col min="13332" max="13340" width="0" style="5" hidden="1" customWidth="1"/>
    <col min="13341" max="13341" width="4.125" style="5" customWidth="1"/>
    <col min="13342" max="13342" width="7.125" style="5" customWidth="1"/>
    <col min="13343" max="13569" width="9" style="5"/>
    <col min="13570" max="13571" width="3.125" style="5" customWidth="1"/>
    <col min="13572" max="13572" width="12.625" style="5" customWidth="1"/>
    <col min="13573" max="13573" width="4.625" style="5" customWidth="1"/>
    <col min="13574" max="13574" width="6.625" style="5" customWidth="1"/>
    <col min="13575" max="13576" width="4.625" style="5" customWidth="1"/>
    <col min="13577" max="13577" width="6.625" style="5" customWidth="1"/>
    <col min="13578" max="13579" width="4.625" style="5" customWidth="1"/>
    <col min="13580" max="13580" width="6.625" style="5" customWidth="1"/>
    <col min="13581" max="13582" width="4.625" style="5" customWidth="1"/>
    <col min="13583" max="13583" width="6.625" style="5" customWidth="1"/>
    <col min="13584" max="13585" width="4.625" style="5" customWidth="1"/>
    <col min="13586" max="13586" width="6.625" style="5" customWidth="1"/>
    <col min="13587" max="13587" width="4.625" style="5" customWidth="1"/>
    <col min="13588" max="13596" width="0" style="5" hidden="1" customWidth="1"/>
    <col min="13597" max="13597" width="4.125" style="5" customWidth="1"/>
    <col min="13598" max="13598" width="7.125" style="5" customWidth="1"/>
    <col min="13599" max="13825" width="9" style="5"/>
    <col min="13826" max="13827" width="3.125" style="5" customWidth="1"/>
    <col min="13828" max="13828" width="12.625" style="5" customWidth="1"/>
    <col min="13829" max="13829" width="4.625" style="5" customWidth="1"/>
    <col min="13830" max="13830" width="6.625" style="5" customWidth="1"/>
    <col min="13831" max="13832" width="4.625" style="5" customWidth="1"/>
    <col min="13833" max="13833" width="6.625" style="5" customWidth="1"/>
    <col min="13834" max="13835" width="4.625" style="5" customWidth="1"/>
    <col min="13836" max="13836" width="6.625" style="5" customWidth="1"/>
    <col min="13837" max="13838" width="4.625" style="5" customWidth="1"/>
    <col min="13839" max="13839" width="6.625" style="5" customWidth="1"/>
    <col min="13840" max="13841" width="4.625" style="5" customWidth="1"/>
    <col min="13842" max="13842" width="6.625" style="5" customWidth="1"/>
    <col min="13843" max="13843" width="4.625" style="5" customWidth="1"/>
    <col min="13844" max="13852" width="0" style="5" hidden="1" customWidth="1"/>
    <col min="13853" max="13853" width="4.125" style="5" customWidth="1"/>
    <col min="13854" max="13854" width="7.125" style="5" customWidth="1"/>
    <col min="13855" max="14081" width="9" style="5"/>
    <col min="14082" max="14083" width="3.125" style="5" customWidth="1"/>
    <col min="14084" max="14084" width="12.625" style="5" customWidth="1"/>
    <col min="14085" max="14085" width="4.625" style="5" customWidth="1"/>
    <col min="14086" max="14086" width="6.625" style="5" customWidth="1"/>
    <col min="14087" max="14088" width="4.625" style="5" customWidth="1"/>
    <col min="14089" max="14089" width="6.625" style="5" customWidth="1"/>
    <col min="14090" max="14091" width="4.625" style="5" customWidth="1"/>
    <col min="14092" max="14092" width="6.625" style="5" customWidth="1"/>
    <col min="14093" max="14094" width="4.625" style="5" customWidth="1"/>
    <col min="14095" max="14095" width="6.625" style="5" customWidth="1"/>
    <col min="14096" max="14097" width="4.625" style="5" customWidth="1"/>
    <col min="14098" max="14098" width="6.625" style="5" customWidth="1"/>
    <col min="14099" max="14099" width="4.625" style="5" customWidth="1"/>
    <col min="14100" max="14108" width="0" style="5" hidden="1" customWidth="1"/>
    <col min="14109" max="14109" width="4.125" style="5" customWidth="1"/>
    <col min="14110" max="14110" width="7.125" style="5" customWidth="1"/>
    <col min="14111" max="14337" width="9" style="5"/>
    <col min="14338" max="14339" width="3.125" style="5" customWidth="1"/>
    <col min="14340" max="14340" width="12.625" style="5" customWidth="1"/>
    <col min="14341" max="14341" width="4.625" style="5" customWidth="1"/>
    <col min="14342" max="14342" width="6.625" style="5" customWidth="1"/>
    <col min="14343" max="14344" width="4.625" style="5" customWidth="1"/>
    <col min="14345" max="14345" width="6.625" style="5" customWidth="1"/>
    <col min="14346" max="14347" width="4.625" style="5" customWidth="1"/>
    <col min="14348" max="14348" width="6.625" style="5" customWidth="1"/>
    <col min="14349" max="14350" width="4.625" style="5" customWidth="1"/>
    <col min="14351" max="14351" width="6.625" style="5" customWidth="1"/>
    <col min="14352" max="14353" width="4.625" style="5" customWidth="1"/>
    <col min="14354" max="14354" width="6.625" style="5" customWidth="1"/>
    <col min="14355" max="14355" width="4.625" style="5" customWidth="1"/>
    <col min="14356" max="14364" width="0" style="5" hidden="1" customWidth="1"/>
    <col min="14365" max="14365" width="4.125" style="5" customWidth="1"/>
    <col min="14366" max="14366" width="7.125" style="5" customWidth="1"/>
    <col min="14367" max="14593" width="9" style="5"/>
    <col min="14594" max="14595" width="3.125" style="5" customWidth="1"/>
    <col min="14596" max="14596" width="12.625" style="5" customWidth="1"/>
    <col min="14597" max="14597" width="4.625" style="5" customWidth="1"/>
    <col min="14598" max="14598" width="6.625" style="5" customWidth="1"/>
    <col min="14599" max="14600" width="4.625" style="5" customWidth="1"/>
    <col min="14601" max="14601" width="6.625" style="5" customWidth="1"/>
    <col min="14602" max="14603" width="4.625" style="5" customWidth="1"/>
    <col min="14604" max="14604" width="6.625" style="5" customWidth="1"/>
    <col min="14605" max="14606" width="4.625" style="5" customWidth="1"/>
    <col min="14607" max="14607" width="6.625" style="5" customWidth="1"/>
    <col min="14608" max="14609" width="4.625" style="5" customWidth="1"/>
    <col min="14610" max="14610" width="6.625" style="5" customWidth="1"/>
    <col min="14611" max="14611" width="4.625" style="5" customWidth="1"/>
    <col min="14612" max="14620" width="0" style="5" hidden="1" customWidth="1"/>
    <col min="14621" max="14621" width="4.125" style="5" customWidth="1"/>
    <col min="14622" max="14622" width="7.125" style="5" customWidth="1"/>
    <col min="14623" max="14849" width="9" style="5"/>
    <col min="14850" max="14851" width="3.125" style="5" customWidth="1"/>
    <col min="14852" max="14852" width="12.625" style="5" customWidth="1"/>
    <col min="14853" max="14853" width="4.625" style="5" customWidth="1"/>
    <col min="14854" max="14854" width="6.625" style="5" customWidth="1"/>
    <col min="14855" max="14856" width="4.625" style="5" customWidth="1"/>
    <col min="14857" max="14857" width="6.625" style="5" customWidth="1"/>
    <col min="14858" max="14859" width="4.625" style="5" customWidth="1"/>
    <col min="14860" max="14860" width="6.625" style="5" customWidth="1"/>
    <col min="14861" max="14862" width="4.625" style="5" customWidth="1"/>
    <col min="14863" max="14863" width="6.625" style="5" customWidth="1"/>
    <col min="14864" max="14865" width="4.625" style="5" customWidth="1"/>
    <col min="14866" max="14866" width="6.625" style="5" customWidth="1"/>
    <col min="14867" max="14867" width="4.625" style="5" customWidth="1"/>
    <col min="14868" max="14876" width="0" style="5" hidden="1" customWidth="1"/>
    <col min="14877" max="14877" width="4.125" style="5" customWidth="1"/>
    <col min="14878" max="14878" width="7.125" style="5" customWidth="1"/>
    <col min="14879" max="15105" width="9" style="5"/>
    <col min="15106" max="15107" width="3.125" style="5" customWidth="1"/>
    <col min="15108" max="15108" width="12.625" style="5" customWidth="1"/>
    <col min="15109" max="15109" width="4.625" style="5" customWidth="1"/>
    <col min="15110" max="15110" width="6.625" style="5" customWidth="1"/>
    <col min="15111" max="15112" width="4.625" style="5" customWidth="1"/>
    <col min="15113" max="15113" width="6.625" style="5" customWidth="1"/>
    <col min="15114" max="15115" width="4.625" style="5" customWidth="1"/>
    <col min="15116" max="15116" width="6.625" style="5" customWidth="1"/>
    <col min="15117" max="15118" width="4.625" style="5" customWidth="1"/>
    <col min="15119" max="15119" width="6.625" style="5" customWidth="1"/>
    <col min="15120" max="15121" width="4.625" style="5" customWidth="1"/>
    <col min="15122" max="15122" width="6.625" style="5" customWidth="1"/>
    <col min="15123" max="15123" width="4.625" style="5" customWidth="1"/>
    <col min="15124" max="15132" width="0" style="5" hidden="1" customWidth="1"/>
    <col min="15133" max="15133" width="4.125" style="5" customWidth="1"/>
    <col min="15134" max="15134" width="7.125" style="5" customWidth="1"/>
    <col min="15135" max="15361" width="9" style="5"/>
    <col min="15362" max="15363" width="3.125" style="5" customWidth="1"/>
    <col min="15364" max="15364" width="12.625" style="5" customWidth="1"/>
    <col min="15365" max="15365" width="4.625" style="5" customWidth="1"/>
    <col min="15366" max="15366" width="6.625" style="5" customWidth="1"/>
    <col min="15367" max="15368" width="4.625" style="5" customWidth="1"/>
    <col min="15369" max="15369" width="6.625" style="5" customWidth="1"/>
    <col min="15370" max="15371" width="4.625" style="5" customWidth="1"/>
    <col min="15372" max="15372" width="6.625" style="5" customWidth="1"/>
    <col min="15373" max="15374" width="4.625" style="5" customWidth="1"/>
    <col min="15375" max="15375" width="6.625" style="5" customWidth="1"/>
    <col min="15376" max="15377" width="4.625" style="5" customWidth="1"/>
    <col min="15378" max="15378" width="6.625" style="5" customWidth="1"/>
    <col min="15379" max="15379" width="4.625" style="5" customWidth="1"/>
    <col min="15380" max="15388" width="0" style="5" hidden="1" customWidth="1"/>
    <col min="15389" max="15389" width="4.125" style="5" customWidth="1"/>
    <col min="15390" max="15390" width="7.125" style="5" customWidth="1"/>
    <col min="15391" max="15617" width="9" style="5"/>
    <col min="15618" max="15619" width="3.125" style="5" customWidth="1"/>
    <col min="15620" max="15620" width="12.625" style="5" customWidth="1"/>
    <col min="15621" max="15621" width="4.625" style="5" customWidth="1"/>
    <col min="15622" max="15622" width="6.625" style="5" customWidth="1"/>
    <col min="15623" max="15624" width="4.625" style="5" customWidth="1"/>
    <col min="15625" max="15625" width="6.625" style="5" customWidth="1"/>
    <col min="15626" max="15627" width="4.625" style="5" customWidth="1"/>
    <col min="15628" max="15628" width="6.625" style="5" customWidth="1"/>
    <col min="15629" max="15630" width="4.625" style="5" customWidth="1"/>
    <col min="15631" max="15631" width="6.625" style="5" customWidth="1"/>
    <col min="15632" max="15633" width="4.625" style="5" customWidth="1"/>
    <col min="15634" max="15634" width="6.625" style="5" customWidth="1"/>
    <col min="15635" max="15635" width="4.625" style="5" customWidth="1"/>
    <col min="15636" max="15644" width="0" style="5" hidden="1" customWidth="1"/>
    <col min="15645" max="15645" width="4.125" style="5" customWidth="1"/>
    <col min="15646" max="15646" width="7.125" style="5" customWidth="1"/>
    <col min="15647" max="15873" width="9" style="5"/>
    <col min="15874" max="15875" width="3.125" style="5" customWidth="1"/>
    <col min="15876" max="15876" width="12.625" style="5" customWidth="1"/>
    <col min="15877" max="15877" width="4.625" style="5" customWidth="1"/>
    <col min="15878" max="15878" width="6.625" style="5" customWidth="1"/>
    <col min="15879" max="15880" width="4.625" style="5" customWidth="1"/>
    <col min="15881" max="15881" width="6.625" style="5" customWidth="1"/>
    <col min="15882" max="15883" width="4.625" style="5" customWidth="1"/>
    <col min="15884" max="15884" width="6.625" style="5" customWidth="1"/>
    <col min="15885" max="15886" width="4.625" style="5" customWidth="1"/>
    <col min="15887" max="15887" width="6.625" style="5" customWidth="1"/>
    <col min="15888" max="15889" width="4.625" style="5" customWidth="1"/>
    <col min="15890" max="15890" width="6.625" style="5" customWidth="1"/>
    <col min="15891" max="15891" width="4.625" style="5" customWidth="1"/>
    <col min="15892" max="15900" width="0" style="5" hidden="1" customWidth="1"/>
    <col min="15901" max="15901" width="4.125" style="5" customWidth="1"/>
    <col min="15902" max="15902" width="7.125" style="5" customWidth="1"/>
    <col min="15903" max="16129" width="9" style="5"/>
    <col min="16130" max="16131" width="3.125" style="5" customWidth="1"/>
    <col min="16132" max="16132" width="12.625" style="5" customWidth="1"/>
    <col min="16133" max="16133" width="4.625" style="5" customWidth="1"/>
    <col min="16134" max="16134" width="6.625" style="5" customWidth="1"/>
    <col min="16135" max="16136" width="4.625" style="5" customWidth="1"/>
    <col min="16137" max="16137" width="6.625" style="5" customWidth="1"/>
    <col min="16138" max="16139" width="4.625" style="5" customWidth="1"/>
    <col min="16140" max="16140" width="6.625" style="5" customWidth="1"/>
    <col min="16141" max="16142" width="4.625" style="5" customWidth="1"/>
    <col min="16143" max="16143" width="6.625" style="5" customWidth="1"/>
    <col min="16144" max="16145" width="4.625" style="5" customWidth="1"/>
    <col min="16146" max="16146" width="6.625" style="5" customWidth="1"/>
    <col min="16147" max="16147" width="4.625" style="5" customWidth="1"/>
    <col min="16148" max="16156" width="0" style="5" hidden="1" customWidth="1"/>
    <col min="16157" max="16157" width="4.125" style="5" customWidth="1"/>
    <col min="16158" max="16158" width="7.125" style="5" customWidth="1"/>
    <col min="16159" max="16384" width="9" style="5"/>
  </cols>
  <sheetData>
    <row r="5" spans="2:32" s="2" customFormat="1" ht="21.75" thickBot="1">
      <c r="B5" s="1" t="str">
        <f>IF(COUNTA([1]各種登録!$D$3)=0,"",[1]各種登録!$D$3)</f>
        <v>第3回九州アルプス駅伝大会</v>
      </c>
      <c r="J5" s="3" t="s">
        <v>11</v>
      </c>
      <c r="N5" s="4" t="s">
        <v>1</v>
      </c>
    </row>
    <row r="6" spans="2:32" s="6" customFormat="1" ht="15" customHeight="1" thickBot="1">
      <c r="B6" s="91" t="s">
        <v>2</v>
      </c>
      <c r="C6" s="92"/>
      <c r="D6" s="92"/>
      <c r="E6" s="80">
        <v>1</v>
      </c>
      <c r="F6" s="80"/>
      <c r="G6" s="81"/>
      <c r="H6" s="80">
        <v>2</v>
      </c>
      <c r="I6" s="80"/>
      <c r="J6" s="80"/>
      <c r="K6" s="79">
        <v>3</v>
      </c>
      <c r="L6" s="80"/>
      <c r="M6" s="81"/>
      <c r="N6" s="80">
        <v>4</v>
      </c>
      <c r="O6" s="80"/>
      <c r="P6" s="80"/>
      <c r="Q6" s="79">
        <v>5</v>
      </c>
      <c r="R6" s="80"/>
      <c r="S6" s="81"/>
      <c r="T6" s="79">
        <v>6</v>
      </c>
      <c r="U6" s="80"/>
      <c r="V6" s="81"/>
      <c r="W6" s="79">
        <v>7</v>
      </c>
      <c r="X6" s="80"/>
      <c r="Y6" s="81"/>
      <c r="Z6" s="79">
        <v>8</v>
      </c>
      <c r="AA6" s="80"/>
      <c r="AB6" s="80"/>
      <c r="AC6" s="82"/>
      <c r="AD6" s="83"/>
    </row>
    <row r="7" spans="2:32" ht="15" customHeight="1">
      <c r="B7" s="84" t="s">
        <v>3</v>
      </c>
      <c r="C7" s="87" t="s">
        <v>4</v>
      </c>
      <c r="D7" s="88"/>
      <c r="E7" s="89" t="str">
        <f>VLOOKUP(E6,区間データ,3)</f>
        <v>1区</v>
      </c>
      <c r="F7" s="89"/>
      <c r="G7" s="7">
        <f>VLOOKUP(E6,区間データ,2)</f>
        <v>1.9</v>
      </c>
      <c r="H7" s="89" t="str">
        <f>VLOOKUP(H6,区間データ,3)</f>
        <v>2区</v>
      </c>
      <c r="I7" s="89"/>
      <c r="J7" s="8">
        <f>VLOOKUP(H6,区間データ,2)</f>
        <v>1.9</v>
      </c>
      <c r="K7" s="90" t="str">
        <f>VLOOKUP(K6,区間データ,3)</f>
        <v>3区</v>
      </c>
      <c r="L7" s="89"/>
      <c r="M7" s="7">
        <f>VLOOKUP(K6,区間データ,2)</f>
        <v>1.9</v>
      </c>
      <c r="N7" s="89" t="str">
        <f>VLOOKUP(N6,区間データ,3)</f>
        <v>4区</v>
      </c>
      <c r="O7" s="89"/>
      <c r="P7" s="8">
        <f>VLOOKUP(N6,区間データ,2)</f>
        <v>1.9</v>
      </c>
      <c r="Q7" s="90" t="str">
        <f>VLOOKUP(Q6,区間データ,3)</f>
        <v>5区</v>
      </c>
      <c r="R7" s="89"/>
      <c r="S7" s="7">
        <f>VLOOKUP(Q6,区間データ,2)</f>
        <v>1.9</v>
      </c>
      <c r="T7" s="90" t="str">
        <f>VLOOKUP(T6,区間データ,3)</f>
        <v>5区</v>
      </c>
      <c r="U7" s="89"/>
      <c r="V7" s="7">
        <f>VLOOKUP(T6,区間データ,2)</f>
        <v>1.9</v>
      </c>
      <c r="W7" s="90" t="str">
        <f>VLOOKUP(W6,区間データ,3)</f>
        <v>5区</v>
      </c>
      <c r="X7" s="89"/>
      <c r="Y7" s="7">
        <f>VLOOKUP(W6,区間データ,2)</f>
        <v>1.9</v>
      </c>
      <c r="Z7" s="90" t="str">
        <f>VLOOKUP(Z6,区間データ,3)</f>
        <v>5区</v>
      </c>
      <c r="AA7" s="89"/>
      <c r="AB7" s="8">
        <f>VLOOKUP(Z6,区間データ,2)</f>
        <v>1.9</v>
      </c>
      <c r="AC7" s="95" t="s">
        <v>5</v>
      </c>
      <c r="AD7" s="96"/>
    </row>
    <row r="8" spans="2:32" ht="15" customHeight="1">
      <c r="B8" s="85"/>
      <c r="C8" s="101" t="s">
        <v>6</v>
      </c>
      <c r="D8" s="102"/>
      <c r="E8" s="94">
        <f>VLOOKUP(E6,区間データ,6)</f>
        <v>0</v>
      </c>
      <c r="F8" s="94"/>
      <c r="G8" s="9">
        <f>VLOOKUP(E6,区間データ,5)</f>
        <v>0</v>
      </c>
      <c r="H8" s="93">
        <f>VLOOKUP(H6,区間データ,6)</f>
        <v>0</v>
      </c>
      <c r="I8" s="94"/>
      <c r="J8" s="10">
        <f>VLOOKUP(H6,区間データ,5)</f>
        <v>0</v>
      </c>
      <c r="K8" s="93">
        <f>VLOOKUP(K6,区間データ,6)</f>
        <v>0</v>
      </c>
      <c r="L8" s="94"/>
      <c r="M8" s="9">
        <f>VLOOKUP(K6,区間データ,5)</f>
        <v>0</v>
      </c>
      <c r="N8" s="93">
        <f>VLOOKUP(N6,区間データ,6)</f>
        <v>0</v>
      </c>
      <c r="O8" s="94"/>
      <c r="P8" s="10">
        <f>VLOOKUP(N6,区間データ,5)</f>
        <v>0</v>
      </c>
      <c r="Q8" s="93">
        <f>VLOOKUP(Q6,区間データ,6)</f>
        <v>0</v>
      </c>
      <c r="R8" s="94"/>
      <c r="S8" s="9">
        <f>VLOOKUP(Q6,区間データ,5)</f>
        <v>0</v>
      </c>
      <c r="T8" s="93">
        <f>VLOOKUP(T6,区間データ,6)</f>
        <v>0</v>
      </c>
      <c r="U8" s="94"/>
      <c r="V8" s="7">
        <f>VLOOKUP(T6,区間データ,5)</f>
        <v>0</v>
      </c>
      <c r="W8" s="11"/>
      <c r="X8" s="12"/>
      <c r="Y8" s="7"/>
      <c r="Z8" s="11"/>
      <c r="AA8" s="12"/>
      <c r="AB8" s="8"/>
      <c r="AC8" s="95" t="s">
        <v>7</v>
      </c>
      <c r="AD8" s="96"/>
    </row>
    <row r="9" spans="2:32" ht="15" customHeight="1" thickBot="1">
      <c r="B9" s="86"/>
      <c r="C9" s="97" t="s">
        <v>8</v>
      </c>
      <c r="D9" s="98"/>
      <c r="E9" s="13" t="str">
        <f>TEXT(VLOOKUP(E6,区間データ,4),"'00")</f>
        <v>'00</v>
      </c>
      <c r="F9" s="99" t="str">
        <f>TEXT(VLOOKUP(E6,区間データ,7)*100+VLOOKUP(E6,区間データ,8),"00分00秒")</f>
        <v>00分00秒</v>
      </c>
      <c r="G9" s="100"/>
      <c r="H9" s="13" t="str">
        <f>TEXT(VLOOKUP(H6,区間データ,4),"'00")</f>
        <v>'00</v>
      </c>
      <c r="I9" s="99" t="str">
        <f>TEXT(VLOOKUP(H6,区間データ,7)*100+VLOOKUP(H6,区間データ,8),"00分00秒")</f>
        <v>00分00秒</v>
      </c>
      <c r="J9" s="100"/>
      <c r="K9" s="14" t="str">
        <f>TEXT(VLOOKUP(K6,区間データ,4),"'00")</f>
        <v>'00</v>
      </c>
      <c r="L9" s="99" t="str">
        <f>TEXT(VLOOKUP(K6,区間データ,7)*100+VLOOKUP(K6,区間データ,8),"00分00秒")</f>
        <v>00分00秒</v>
      </c>
      <c r="M9" s="100"/>
      <c r="N9" s="13" t="str">
        <f>TEXT(VLOOKUP(N6,区間データ,4),"'00")</f>
        <v>'00</v>
      </c>
      <c r="O9" s="99" t="str">
        <f>TEXT(VLOOKUP(N6,区間データ,7)*100+VLOOKUP(N6,区間データ,8),"00分00秒")</f>
        <v>00分00秒</v>
      </c>
      <c r="P9" s="100"/>
      <c r="Q9" s="14" t="str">
        <f>TEXT(VLOOKUP(Q6,区間データ,4),"'00")</f>
        <v>'00</v>
      </c>
      <c r="R9" s="99" t="str">
        <f>TEXT(VLOOKUP(Q6,区間データ,7)*100+VLOOKUP(Q6,区間データ,8),"00分00秒")</f>
        <v>00分00秒</v>
      </c>
      <c r="S9" s="100"/>
      <c r="T9" s="14" t="str">
        <f>TEXT(VLOOKUP(T6,区間データ,4),"'00")</f>
        <v>'00</v>
      </c>
      <c r="U9" s="99" t="str">
        <f>TEXT(VLOOKUP(T6,区間データ,7)*100+VLOOKUP(T6,区間データ,8),"00分00秒")</f>
        <v>00分00秒</v>
      </c>
      <c r="V9" s="100"/>
      <c r="W9" s="14"/>
      <c r="X9" s="13"/>
      <c r="Y9" s="15"/>
      <c r="Z9" s="14"/>
      <c r="AA9" s="13"/>
      <c r="AB9" s="16"/>
      <c r="AC9" s="109" t="s">
        <v>9</v>
      </c>
      <c r="AD9" s="110"/>
    </row>
    <row r="10" spans="2:32" ht="15" customHeight="1">
      <c r="B10" s="111">
        <v>1</v>
      </c>
      <c r="C10" s="113">
        <f>VLOOKUP(B10,区間5,2)</f>
        <v>4</v>
      </c>
      <c r="D10" s="17" t="str">
        <f>IF(COUNT(C10)=0,"",VLOOKUP(C10,出場校,2))</f>
        <v>帯山中学校</v>
      </c>
      <c r="E10" s="104" t="str">
        <f>IF(COUNT($C10)=0,"",VLOOKUP($C10,選手名,VLOOKUP($C10,オーダー,E$6+1)+1))</f>
        <v>加来　莉菜</v>
      </c>
      <c r="F10" s="104"/>
      <c r="G10" s="18">
        <f>IF(COUNT($C10)=0,"",VLOOKUP($C10,選手学年,VLOOKUP($C10,オーダー,E$6+1)+1))</f>
        <v>2</v>
      </c>
      <c r="H10" s="103" t="str">
        <f>IF(COUNT($C10)=0,"",VLOOKUP($C10,選手名,VLOOKUP($C10,オーダー,H$6+1)+1))</f>
        <v>轟木　りりか</v>
      </c>
      <c r="I10" s="104"/>
      <c r="J10" s="18">
        <f>IF(COUNT($C10)=0,"",VLOOKUP($C10,選手学年,VLOOKUP($C10,オーダー,H$6+1)+1))</f>
        <v>2</v>
      </c>
      <c r="K10" s="103" t="str">
        <f>IF(COUNT($C10)=0,"",VLOOKUP($C10,選手名,VLOOKUP($C10,オーダー,K$6+1)+1))</f>
        <v>三嶋　渚月</v>
      </c>
      <c r="L10" s="104"/>
      <c r="M10" s="18">
        <f>IF(COUNT($C10)=0,"",VLOOKUP($C10,選手学年,VLOOKUP($C10,オーダー,K$6+1)+1))</f>
        <v>2</v>
      </c>
      <c r="N10" s="103" t="str">
        <f>IF(COUNT($C10)=0,"",VLOOKUP($C10,選手名,VLOOKUP($C10,オーダー,N$6+1)+1))</f>
        <v>白石　瑠璃</v>
      </c>
      <c r="O10" s="104"/>
      <c r="P10" s="18">
        <f>IF(COUNT($C10)=0,"",VLOOKUP($C10,選手学年,VLOOKUP($C10,オーダー,N$6+1)+1))</f>
        <v>2</v>
      </c>
      <c r="Q10" s="103" t="str">
        <f>IF(COUNT($C10)=0,"",VLOOKUP($C10,選手名,VLOOKUP($C10,オーダー,Q$6+1)+1))</f>
        <v>松村　美里</v>
      </c>
      <c r="R10" s="104"/>
      <c r="S10" s="18">
        <f>IF(COUNT($C10)=0,"",VLOOKUP($C10,選手学年,VLOOKUP($C10,オーダー,Q$6+1)+1))</f>
        <v>2</v>
      </c>
      <c r="T10" s="103" t="str">
        <f>IF(COUNT($C10)=0,"",VLOOKUP($C10,選手名,VLOOKUP($C10,オーダー,T$6+1)+1))</f>
        <v>今村　晴香</v>
      </c>
      <c r="U10" s="104"/>
      <c r="V10" s="19">
        <f>IF(COUNT($C10)=0,"",VLOOKUP($C10,選手学年,VLOOKUP($C10,オーダー,T$6+1)+1))</f>
        <v>2</v>
      </c>
      <c r="W10" s="103" t="str">
        <f>IF(COUNT($C10)=0,"",VLOOKUP($C10,選手名,VLOOKUP($C10,オーダー,W$6+1)+1))</f>
        <v>桑野　葵</v>
      </c>
      <c r="X10" s="104"/>
      <c r="Y10" s="18">
        <f>IF(COUNT($C10)=0,"",VLOOKUP($C10,選手学年,VLOOKUP($C10,オーダー,W$6+1)+1))</f>
        <v>2</v>
      </c>
      <c r="Z10" s="103" t="str">
        <f>IF(COUNT($C10)=0,"",VLOOKUP($C10,選手名,VLOOKUP($C10,オーダー,Z$6+1)+1))</f>
        <v>大塚　瑞希</v>
      </c>
      <c r="AA10" s="104"/>
      <c r="AB10" s="18">
        <f>IF(COUNT($C10)=0,"",VLOOKUP($C10,選手学年,VLOOKUP($C10,オーダー,Z$6+1)+1))</f>
        <v>2</v>
      </c>
      <c r="AC10" s="105" t="str">
        <f>TEXT(VLOOKUP(C10,出場校,6)*10000+VLOOKUP(C10,出場校,7)*100+VLOOKUP(C10,出場校,8),"00'00")</f>
        <v>00'00</v>
      </c>
      <c r="AD10" s="106"/>
    </row>
    <row r="11" spans="2:32" ht="15" customHeight="1">
      <c r="B11" s="112"/>
      <c r="C11" s="114"/>
      <c r="D11" s="20" t="str">
        <f>IF(COUNT(C10)=0,"",TEXT(VLOOKUP(C10,出場校,3),"(@)"))</f>
        <v>(熊本市)</v>
      </c>
      <c r="E11" s="21"/>
      <c r="F11" s="107"/>
      <c r="G11" s="107"/>
      <c r="H11" s="22" t="str">
        <f>TEXT(VLOOKUP($C10,順位変動,H$6*2),"(#)")</f>
        <v>(2)</v>
      </c>
      <c r="I11" s="107" t="str">
        <f>IF(VLOOKUP(VLOOKUP($C10,順位変動,H$6*2),区間2,4)&lt;10000,TEXT(VLOOKUP(VLOOKUP($C10,順位変動,H$6*2),区間2,4),"00'00"),TEXT(VLOOKUP(VLOOKUP($C10,順位変動,H$6*2),区間2,4),"#°00'00"))</f>
        <v>14'31</v>
      </c>
      <c r="J11" s="107"/>
      <c r="K11" s="22" t="str">
        <f>TEXT(VLOOKUP($C10,順位変動,K$6*2),"(#)")</f>
        <v>(3)</v>
      </c>
      <c r="L11" s="107" t="str">
        <f>IF(VLOOKUP(VLOOKUP($C10,順位変動,K$6*2),区間3,4)&lt;10000,TEXT(VLOOKUP(VLOOKUP($C10,順位変動,K$6*2),区間3,4),"00'00"),TEXT(VLOOKUP(VLOOKUP($C10,順位変動,K$6*2),区間3,4),"#°00'00"))</f>
        <v>22'21</v>
      </c>
      <c r="M11" s="107"/>
      <c r="N11" s="22" t="str">
        <f>TEXT(VLOOKUP($C10,順位変動,N$6*2),"(#)")</f>
        <v>(3)</v>
      </c>
      <c r="O11" s="107" t="str">
        <f>IF(VLOOKUP(VLOOKUP($C10,順位変動,N$6*2),区間4,4)&lt;10000,TEXT(VLOOKUP(VLOOKUP($C10,順位変動,N$6*2),区間4,4),"00'00"),TEXT(VLOOKUP(VLOOKUP($C10,順位変動,N$6*2),区間4,4),"#°00'00"))</f>
        <v>30'23</v>
      </c>
      <c r="P11" s="107"/>
      <c r="Q11" s="22" t="str">
        <f>TEXT(VLOOKUP($C10,順位変動,Q$6*2),"(#)")</f>
        <v>(1)</v>
      </c>
      <c r="R11" s="107" t="str">
        <f>IF(VLOOKUP(VLOOKUP($C10,順位変動,Q$6*2),区間5,4)&lt;10000,TEXT(VLOOKUP(VLOOKUP($C10,順位変動,Q$6*2),区間5,4),"00'00"),TEXT(VLOOKUP(VLOOKUP($C10,順位変動,Q$6*2),区間5,4),"#°00'00"))</f>
        <v>37'42</v>
      </c>
      <c r="S11" s="107"/>
      <c r="T11" s="22" t="e">
        <f>TEXT(VLOOKUP($C10,順位変動,T$6*2),"(#)")</f>
        <v>#REF!</v>
      </c>
      <c r="U11" s="107" t="e">
        <f>IF(VLOOKUP(VLOOKUP($C10,順位変動,T$6*2),区間6,4)&lt;10000,TEXT(VLOOKUP(VLOOKUP($C10,順位変動,T$6*2),区間6,4),"00'00"),TEXT(VLOOKUP(VLOOKUP($C10,順位変動,T$6*2),区間6,4),"#°00'00"))</f>
        <v>#REF!</v>
      </c>
      <c r="V11" s="108"/>
      <c r="W11" s="22" t="e">
        <f>TEXT(VLOOKUP($C10,順位変動,W$6*2),"(#)")</f>
        <v>#REF!</v>
      </c>
      <c r="X11" s="107" t="e">
        <f>IF(VLOOKUP(VLOOKUP($C10,順位変動,W$6*2),区間7,4)&lt;10000,TEXT(VLOOKUP(VLOOKUP($C10,順位変動,W$6*2),区間7,4),"00'00"),TEXT(VLOOKUP(VLOOKUP($C10,順位変動,W$6*2),区間7,4),"#°00'00"))</f>
        <v>#REF!</v>
      </c>
      <c r="Y11" s="107"/>
      <c r="Z11" s="22" t="e">
        <f>TEXT(VLOOKUP($C10,順位変動,Z$6*2),"(#)")</f>
        <v>#REF!</v>
      </c>
      <c r="AA11" s="107" t="e">
        <f>IF(VLOOKUP(VLOOKUP($C10,順位変動,Z$6*2),区間8,4)&lt;10000,TEXT(VLOOKUP(VLOOKUP($C10,順位変動,Z$6*2),区間8,4),"00'00"),TEXT(VLOOKUP(VLOOKUP($C10,順位変動,Z$6*2),区間8,4),"#°00'00"))</f>
        <v>#REF!</v>
      </c>
      <c r="AB11" s="107"/>
      <c r="AC11" s="121" t="str">
        <f>R11</f>
        <v>37'42</v>
      </c>
      <c r="AD11" s="122"/>
    </row>
    <row r="12" spans="2:32" ht="15" customHeight="1">
      <c r="B12" s="112"/>
      <c r="C12" s="115"/>
      <c r="D12" s="23" t="str">
        <f>IF(COUNT(C10)=0,"",TEXT(VLOOKUP(B10,区間5,4),"00分00秒"))</f>
        <v>37分42秒</v>
      </c>
      <c r="E12" s="21" t="str">
        <f>TEXT(VLOOKUP($C10,順位変動,E$6*2),"(#)")</f>
        <v>(4)</v>
      </c>
      <c r="F12" s="107" t="str">
        <f>IF(VLOOKUP(VLOOKUP($C10,順位変動,E$6*2),区間1,4)&lt;10000,TEXT(VLOOKUP(VLOOKUP($C10,順位変動,E$6*2),区間1,4),"00'00"),TEXT(VLOOKUP(VLOOKUP($C10,順位変動,E$6*2),区間1,4),"#°00'00"))</f>
        <v>07'21</v>
      </c>
      <c r="G12" s="107"/>
      <c r="H12" s="22" t="str">
        <f>TEXT(VLOOKUP($C10,区間記録2,2),"(#)")</f>
        <v>(2)</v>
      </c>
      <c r="I12" s="107" t="str">
        <f>TEXT(VLOOKUP($C10,区間記録2,4),"00'00")</f>
        <v>07'10</v>
      </c>
      <c r="J12" s="107"/>
      <c r="K12" s="22" t="str">
        <f>TEXT(VLOOKUP($C10,区間記録3,2),"(#)")</f>
        <v>(4)</v>
      </c>
      <c r="L12" s="107" t="str">
        <f>TEXT(VLOOKUP($C10,区間記録3,4),"00'00")</f>
        <v>07'50</v>
      </c>
      <c r="M12" s="107"/>
      <c r="N12" s="22" t="str">
        <f>TEXT(VLOOKUP($C10,区間記録4,2),"(#)")</f>
        <v>(3)</v>
      </c>
      <c r="O12" s="107" t="str">
        <f>TEXT(VLOOKUP($C10,区間記録4,4),"00'00")</f>
        <v>08'02</v>
      </c>
      <c r="P12" s="107"/>
      <c r="Q12" s="22" t="str">
        <f>TEXT(VLOOKUP($C10,区間記録5,2),"(#)")</f>
        <v>(2)</v>
      </c>
      <c r="R12" s="107" t="str">
        <f>TEXT(VLOOKUP($C10,区間記録5,4),"00'00")</f>
        <v>07'19</v>
      </c>
      <c r="S12" s="107"/>
      <c r="T12" s="22" t="str">
        <f>TEXT(VLOOKUP($C10,区間記録6,2),"(#)")</f>
        <v/>
      </c>
      <c r="U12" s="107" t="str">
        <f>TEXT(VLOOKUP($C10,区間記録6,4),"00'00")</f>
        <v/>
      </c>
      <c r="V12" s="108"/>
      <c r="W12" s="22" t="str">
        <f>TEXT(VLOOKUP($C10,区間記録7,2),"(#)")</f>
        <v/>
      </c>
      <c r="X12" s="107" t="str">
        <f>TEXT(VLOOKUP($C10,区間記録7,4),"00'00")</f>
        <v/>
      </c>
      <c r="Y12" s="107"/>
      <c r="Z12" s="22" t="str">
        <f>TEXT(VLOOKUP($C10,区間記録8,2),"(#)")</f>
        <v/>
      </c>
      <c r="AA12" s="107" t="str">
        <f>TEXT(VLOOKUP($C10,区間記録8,4),"00'00")</f>
        <v/>
      </c>
      <c r="AB12" s="107"/>
      <c r="AC12" s="24" t="str">
        <f>TEXT(VLOOKUP(C10,躍進,6),"(#)")</f>
        <v/>
      </c>
      <c r="AD12" s="25" t="str">
        <f>IF(VLOOKUP(C10,躍進,4)="","",IF(VLOOKUP(C10,躍進,4)&lt;0,TEXT(INT(ABS(VLOOKUP(C10,躍進,4))/60)*100+MOD(ABS(VLOOKUP(C10,躍進,4)),60),"-00'00"),TEXT(INT(VLOOKUP(C10,躍進,4)/60)*100+MOD(VLOOKUP(C10,躍進,4),60),"+00'00")))</f>
        <v/>
      </c>
      <c r="AF12" s="26"/>
    </row>
    <row r="13" spans="2:32" ht="15" customHeight="1">
      <c r="B13" s="112">
        <v>2</v>
      </c>
      <c r="C13" s="120">
        <f>VLOOKUP(B13,区間5,2)</f>
        <v>6</v>
      </c>
      <c r="D13" s="27" t="str">
        <f>IF(COUNT(C13)=0,"",VLOOKUP(C13,出場校,2))</f>
        <v>高田中学校</v>
      </c>
      <c r="E13" s="117" t="str">
        <f>IF(COUNT($C13)=0,"",VLOOKUP($C13,選手名,VLOOKUP($C13,オーダー,E$6+1)+1))</f>
        <v>林　望乃佳</v>
      </c>
      <c r="F13" s="117"/>
      <c r="G13" s="28">
        <f>IF(COUNT($C13)=0,"",VLOOKUP($C13,選手学年,VLOOKUP($C13,オーダー,E$6+1)+1))</f>
        <v>3</v>
      </c>
      <c r="H13" s="116" t="str">
        <f>IF(COUNT($C13)=0,"",VLOOKUP($C13,選手名,VLOOKUP($C13,オーダー,H$6+1)+1))</f>
        <v>大江　美月</v>
      </c>
      <c r="I13" s="117"/>
      <c r="J13" s="28">
        <f>IF(COUNT($C13)=0,"",VLOOKUP($C13,選手学年,VLOOKUP($C13,オーダー,H$6+1)+1))</f>
        <v>1</v>
      </c>
      <c r="K13" s="116" t="str">
        <f>IF(COUNT($C13)=0,"",VLOOKUP($C13,選手名,VLOOKUP($C13,オーダー,K$6+1)+1))</f>
        <v>松本　愛家</v>
      </c>
      <c r="L13" s="117"/>
      <c r="M13" s="28">
        <f>IF(COUNT($C13)=0,"",VLOOKUP($C13,選手学年,VLOOKUP($C13,オーダー,K$6+1)+1))</f>
        <v>3</v>
      </c>
      <c r="N13" s="116" t="str">
        <f>IF(COUNT($C13)=0,"",VLOOKUP($C13,選手名,VLOOKUP($C13,オーダー,N$6+1)+1))</f>
        <v>御幡　佳菜子</v>
      </c>
      <c r="O13" s="117"/>
      <c r="P13" s="28">
        <f>IF(COUNT($C13)=0,"",VLOOKUP($C13,選手学年,VLOOKUP($C13,オーダー,N$6+1)+1))</f>
        <v>1</v>
      </c>
      <c r="Q13" s="116" t="str">
        <f>IF(COUNT($C13)=0,"",VLOOKUP($C13,選手名,VLOOKUP($C13,オーダー,Q$6+1)+1))</f>
        <v>大江　美咲</v>
      </c>
      <c r="R13" s="117"/>
      <c r="S13" s="28">
        <f>IF(COUNT($C13)=0,"",VLOOKUP($C13,選手学年,VLOOKUP($C13,オーダー,Q$6+1)+1))</f>
        <v>3</v>
      </c>
      <c r="T13" s="116" t="str">
        <f>IF(COUNT($C13)=0,"",VLOOKUP($C13,選手名,VLOOKUP($C13,オーダー,T$6+1)+1))</f>
        <v>近藤　綾乃</v>
      </c>
      <c r="U13" s="117"/>
      <c r="V13" s="29">
        <f>IF(COUNT($C13)=0,"",VLOOKUP($C13,選手学年,VLOOKUP($C13,オーダー,T$6+1)+1))</f>
        <v>1</v>
      </c>
      <c r="W13" s="116" t="str">
        <f>IF(COUNT($C13)=0,"",VLOOKUP($C13,選手名,VLOOKUP($C13,オーダー,W$6+1)+1))</f>
        <v>伊藤　あかり</v>
      </c>
      <c r="X13" s="117"/>
      <c r="Y13" s="28">
        <f>IF(COUNT($C13)=0,"",VLOOKUP($C13,選手学年,VLOOKUP($C13,オーダー,W$6+1)+1))</f>
        <v>1</v>
      </c>
      <c r="Z13" s="116" t="str">
        <f>IF(COUNT($C13)=0,"",VLOOKUP($C13,選手名,VLOOKUP($C13,オーダー,Z$6+1)+1))</f>
        <v>松尾　菜穂</v>
      </c>
      <c r="AA13" s="117"/>
      <c r="AB13" s="28">
        <f>IF(COUNT($C13)=0,"",VLOOKUP($C13,選手学年,VLOOKUP($C13,オーダー,Z$6+1)+1))</f>
        <v>1</v>
      </c>
      <c r="AC13" s="118" t="str">
        <f>TEXT(VLOOKUP(C13,出場校,6)*10000+VLOOKUP(C13,出場校,7)*100+VLOOKUP(C13,出場校,8),"00'00")</f>
        <v>00'00</v>
      </c>
      <c r="AD13" s="119"/>
    </row>
    <row r="14" spans="2:32" ht="15" customHeight="1">
      <c r="B14" s="112"/>
      <c r="C14" s="114"/>
      <c r="D14" s="20" t="str">
        <f>IF(COUNT(C13)=0,"",TEXT(VLOOKUP(C13,出場校,3),"(@)"))</f>
        <v>(豊後高田市)</v>
      </c>
      <c r="E14" s="21"/>
      <c r="F14" s="107"/>
      <c r="G14" s="107"/>
      <c r="H14" s="22" t="str">
        <f>TEXT(VLOOKUP($C13,順位変動,H$6*2),"(#)")</f>
        <v>(4)</v>
      </c>
      <c r="I14" s="107" t="str">
        <f>IF(VLOOKUP(VLOOKUP($C13,順位変動,H$6*2),区間2,4)&lt;10000,TEXT(VLOOKUP(VLOOKUP($C13,順位変動,H$6*2),区間2,4),"00'00"),TEXT(VLOOKUP(VLOOKUP($C13,順位変動,H$6*2),区間2,4),"#°00'00"))</f>
        <v>14'45</v>
      </c>
      <c r="J14" s="107"/>
      <c r="K14" s="22" t="str">
        <f>TEXT(VLOOKUP($C13,順位変動,K$6*2),"(#)")</f>
        <v>(5)</v>
      </c>
      <c r="L14" s="107" t="str">
        <f>IF(VLOOKUP(VLOOKUP($C13,順位変動,K$6*2),区間3,4)&lt;10000,TEXT(VLOOKUP(VLOOKUP($C13,順位変動,K$6*2),区間3,4),"00'00"),TEXT(VLOOKUP(VLOOKUP($C13,順位変動,K$6*2),区間3,4),"#°00'00"))</f>
        <v>22'45</v>
      </c>
      <c r="M14" s="107"/>
      <c r="N14" s="22" t="str">
        <f>TEXT(VLOOKUP($C13,順位変動,N$6*2),"(#)")</f>
        <v>(5)</v>
      </c>
      <c r="O14" s="107" t="str">
        <f>IF(VLOOKUP(VLOOKUP($C13,順位変動,N$6*2),区間4,4)&lt;10000,TEXT(VLOOKUP(VLOOKUP($C13,順位変動,N$6*2),区間4,4),"00'00"),TEXT(VLOOKUP(VLOOKUP($C13,順位変動,N$6*2),区間4,4),"#°00'00"))</f>
        <v>30'47</v>
      </c>
      <c r="P14" s="107"/>
      <c r="Q14" s="22" t="str">
        <f>TEXT(VLOOKUP($C13,順位変動,Q$6*2),"(#)")</f>
        <v>(2)</v>
      </c>
      <c r="R14" s="107" t="str">
        <f>IF(VLOOKUP(VLOOKUP($C13,順位変動,Q$6*2),区間5,4)&lt;10000,TEXT(VLOOKUP(VLOOKUP($C13,順位変動,Q$6*2),区間5,4),"00'00"),TEXT(VLOOKUP(VLOOKUP($C13,順位変動,Q$6*2),区間5,4),"#°00'00"))</f>
        <v>37'50</v>
      </c>
      <c r="S14" s="107"/>
      <c r="T14" s="22" t="e">
        <f>TEXT(VLOOKUP($C13,順位変動,T$6*2),"(#)")</f>
        <v>#REF!</v>
      </c>
      <c r="U14" s="107" t="e">
        <f>IF(VLOOKUP(VLOOKUP($C13,順位変動,T$6*2),区間6,4)&lt;10000,TEXT(VLOOKUP(VLOOKUP($C13,順位変動,T$6*2),区間6,4),"00'00"),TEXT(VLOOKUP(VLOOKUP($C13,順位変動,T$6*2),区間6,4),"#°00'00"))</f>
        <v>#REF!</v>
      </c>
      <c r="V14" s="108"/>
      <c r="W14" s="22" t="e">
        <f>TEXT(VLOOKUP($C13,順位変動,W$6*2),"(#)")</f>
        <v>#REF!</v>
      </c>
      <c r="X14" s="107" t="e">
        <f>IF(VLOOKUP(VLOOKUP($C13,順位変動,W$6*2),区間7,4)&lt;10000,TEXT(VLOOKUP(VLOOKUP($C13,順位変動,W$6*2),区間7,4),"00'00"),TEXT(VLOOKUP(VLOOKUP($C13,順位変動,W$6*2),区間7,4),"#°00'00"))</f>
        <v>#REF!</v>
      </c>
      <c r="Y14" s="107"/>
      <c r="Z14" s="22" t="e">
        <f>TEXT(VLOOKUP($C13,順位変動,Z$6*2),"(#)")</f>
        <v>#REF!</v>
      </c>
      <c r="AA14" s="107" t="e">
        <f>IF(VLOOKUP(VLOOKUP($C13,順位変動,Z$6*2),区間8,4)&lt;10000,TEXT(VLOOKUP(VLOOKUP($C13,順位変動,Z$6*2),区間8,4),"00'00"),TEXT(VLOOKUP(VLOOKUP($C13,順位変動,Z$6*2),区間8,4),"#°00'00"))</f>
        <v>#REF!</v>
      </c>
      <c r="AB14" s="107"/>
      <c r="AC14" s="121" t="str">
        <f>R14</f>
        <v>37'50</v>
      </c>
      <c r="AD14" s="122"/>
    </row>
    <row r="15" spans="2:32" ht="15" customHeight="1">
      <c r="B15" s="112"/>
      <c r="C15" s="115"/>
      <c r="D15" s="23" t="str">
        <f>IF(COUNT(C13)=0,"",TEXT(VLOOKUP(B13,区間5,4),"00分00秒"))</f>
        <v>37分50秒</v>
      </c>
      <c r="E15" s="30" t="str">
        <f>TEXT(VLOOKUP($C13,順位変動,E$6*2),"(#)")</f>
        <v>(1)</v>
      </c>
      <c r="F15" s="123" t="str">
        <f>IF(VLOOKUP(VLOOKUP($C13,順位変動,E$6*2),区間1,4)&lt;10000,TEXT(VLOOKUP(VLOOKUP($C13,順位変動,E$6*2),区間1,4),"00'00"),TEXT(VLOOKUP(VLOOKUP($C13,順位変動,E$6*2),区間1,4),"#°00'00"))</f>
        <v>07'00</v>
      </c>
      <c r="G15" s="123"/>
      <c r="H15" s="31" t="str">
        <f>TEXT(VLOOKUP($C13,区間記録2,2),"(#)")</f>
        <v>(6)</v>
      </c>
      <c r="I15" s="123" t="str">
        <f>TEXT(VLOOKUP($C13,区間記録2,4),"00'00")</f>
        <v>07'45</v>
      </c>
      <c r="J15" s="123"/>
      <c r="K15" s="31" t="str">
        <f>TEXT(VLOOKUP($C13,区間記録3,2),"(#)")</f>
        <v>(6)</v>
      </c>
      <c r="L15" s="123" t="str">
        <f>TEXT(VLOOKUP($C13,区間記録3,4),"00'00")</f>
        <v>08'00</v>
      </c>
      <c r="M15" s="123"/>
      <c r="N15" s="31" t="str">
        <f>TEXT(VLOOKUP($C13,区間記録4,2),"(#)")</f>
        <v>(3)</v>
      </c>
      <c r="O15" s="123" t="str">
        <f>TEXT(VLOOKUP($C13,区間記録4,4),"00'00")</f>
        <v>08'02</v>
      </c>
      <c r="P15" s="123"/>
      <c r="Q15" s="31" t="str">
        <f>TEXT(VLOOKUP($C13,区間記録5,2),"(#)")</f>
        <v>(1)</v>
      </c>
      <c r="R15" s="123" t="str">
        <f>TEXT(VLOOKUP($C13,区間記録5,4),"00'00")</f>
        <v>07'03</v>
      </c>
      <c r="S15" s="123"/>
      <c r="T15" s="31" t="str">
        <f>TEXT(VLOOKUP($C13,区間記録6,2),"(#)")</f>
        <v/>
      </c>
      <c r="U15" s="123" t="str">
        <f>TEXT(VLOOKUP($C13,区間記録6,4),"00'00")</f>
        <v/>
      </c>
      <c r="V15" s="124"/>
      <c r="W15" s="31" t="str">
        <f>TEXT(VLOOKUP($C13,区間記録7,2),"(#)")</f>
        <v/>
      </c>
      <c r="X15" s="123" t="str">
        <f>TEXT(VLOOKUP($C13,区間記録7,4),"00'00")</f>
        <v/>
      </c>
      <c r="Y15" s="123"/>
      <c r="Z15" s="31" t="str">
        <f>TEXT(VLOOKUP($C13,区間記録8,2),"(#)")</f>
        <v/>
      </c>
      <c r="AA15" s="123" t="str">
        <f>TEXT(VLOOKUP($C13,区間記録8,4),"00'00")</f>
        <v/>
      </c>
      <c r="AB15" s="123"/>
      <c r="AC15" s="24" t="str">
        <f>TEXT(VLOOKUP(C13,躍進,6),"(#)")</f>
        <v/>
      </c>
      <c r="AD15" s="25" t="str">
        <f>IF(VLOOKUP(C13,躍進,4)="","",IF(VLOOKUP(C13,躍進,4)&lt;0,TEXT(INT(ABS(VLOOKUP(C13,躍進,4))/60)*100+MOD(ABS(VLOOKUP(C13,躍進,4)),60),"-00'00"),TEXT(INT(VLOOKUP(C13,躍進,4)/60)*100+MOD(VLOOKUP(C13,躍進,4),60),"+00'00")))</f>
        <v/>
      </c>
    </row>
    <row r="16" spans="2:32" ht="15" customHeight="1">
      <c r="B16" s="112">
        <v>3</v>
      </c>
      <c r="C16" s="120">
        <f>VLOOKUP(B16,区間5,2)</f>
        <v>2</v>
      </c>
      <c r="D16" s="27" t="str">
        <f>IF(COUNT(C16)=0,"",VLOOKUP(C16,出場校,2))</f>
        <v>竹田中学校</v>
      </c>
      <c r="E16" s="117" t="str">
        <f>IF(COUNT($C16)=0,"",VLOOKUP($C16,選手名,VLOOKUP($C16,オーダー,E$6+1)+1))</f>
        <v>衛藤　ゆき美</v>
      </c>
      <c r="F16" s="117"/>
      <c r="G16" s="28">
        <f>IF(COUNT($C16)=0,"",VLOOKUP($C16,選手学年,VLOOKUP($C16,オーダー,E$6+1)+1))</f>
        <v>3</v>
      </c>
      <c r="H16" s="116" t="str">
        <f>IF(COUNT($C16)=0,"",VLOOKUP($C16,選手名,VLOOKUP($C16,オーダー,H$6+1)+1))</f>
        <v>佐藤　美里</v>
      </c>
      <c r="I16" s="117"/>
      <c r="J16" s="28">
        <f>IF(COUNT($C16)=0,"",VLOOKUP($C16,選手学年,VLOOKUP($C16,オーダー,H$6+1)+1))</f>
        <v>3</v>
      </c>
      <c r="K16" s="116" t="str">
        <f>IF(COUNT($C16)=0,"",VLOOKUP($C16,選手名,VLOOKUP($C16,オーダー,K$6+1)+1))</f>
        <v>和田　かなえ</v>
      </c>
      <c r="L16" s="117"/>
      <c r="M16" s="28">
        <f>IF(COUNT($C16)=0,"",VLOOKUP($C16,選手学年,VLOOKUP($C16,オーダー,K$6+1)+1))</f>
        <v>3</v>
      </c>
      <c r="N16" s="116" t="str">
        <f>IF(COUNT($C16)=0,"",VLOOKUP($C16,選手名,VLOOKUP($C16,オーダー,N$6+1)+1))</f>
        <v>佐藤　真由</v>
      </c>
      <c r="O16" s="117"/>
      <c r="P16" s="28">
        <f>IF(COUNT($C16)=0,"",VLOOKUP($C16,選手学年,VLOOKUP($C16,オーダー,N$6+1)+1))</f>
        <v>3</v>
      </c>
      <c r="Q16" s="116" t="str">
        <f>IF(COUNT($C16)=0,"",VLOOKUP($C16,選手名,VLOOKUP($C16,オーダー,Q$6+1)+1))</f>
        <v>植田　瑞穂</v>
      </c>
      <c r="R16" s="117"/>
      <c r="S16" s="28">
        <f>IF(COUNT($C16)=0,"",VLOOKUP($C16,選手学年,VLOOKUP($C16,オーダー,Q$6+1)+1))</f>
        <v>3</v>
      </c>
      <c r="T16" s="116" t="str">
        <f>IF(COUNT($C16)=0,"",VLOOKUP($C16,選手名,VLOOKUP($C16,オーダー,T$6+1)+1))</f>
        <v>尾崎　美佳</v>
      </c>
      <c r="U16" s="117"/>
      <c r="V16" s="29">
        <f>IF(COUNT($C16)=0,"",VLOOKUP($C16,選手学年,VLOOKUP($C16,オーダー,T$6+1)+1))</f>
        <v>1</v>
      </c>
      <c r="W16" s="116" t="str">
        <f>IF(COUNT($C16)=0,"",VLOOKUP($C16,選手名,VLOOKUP($C16,オーダー,W$6+1)+1))</f>
        <v>渡邊　晴香</v>
      </c>
      <c r="X16" s="117"/>
      <c r="Y16" s="28">
        <f>IF(COUNT($C16)=0,"",VLOOKUP($C16,選手学年,VLOOKUP($C16,オーダー,W$6+1)+1))</f>
        <v>2</v>
      </c>
      <c r="Z16" s="116" t="str">
        <f>IF(COUNT($C16)=0,"",VLOOKUP($C16,選手名,VLOOKUP($C16,オーダー,Z$6+1)+1))</f>
        <v>添田　珠海</v>
      </c>
      <c r="AA16" s="117"/>
      <c r="AB16" s="28">
        <f>IF(COUNT($C16)=0,"",VLOOKUP($C16,選手学年,VLOOKUP($C16,オーダー,Z$6+1)+1))</f>
        <v>1</v>
      </c>
      <c r="AC16" s="118" t="str">
        <f>TEXT(VLOOKUP(C16,出場校,6)*10000+VLOOKUP(C16,出場校,7)*100+VLOOKUP(C16,出場校,8),"00'00")</f>
        <v>00'00</v>
      </c>
      <c r="AD16" s="119"/>
    </row>
    <row r="17" spans="2:30" ht="15" customHeight="1">
      <c r="B17" s="112"/>
      <c r="C17" s="114"/>
      <c r="D17" s="20" t="str">
        <f>IF(COUNT(C16)=0,"",TEXT(VLOOKUP(C16,出場校,3),"(@)"))</f>
        <v>(竹田市)</v>
      </c>
      <c r="E17" s="21"/>
      <c r="F17" s="107"/>
      <c r="G17" s="107"/>
      <c r="H17" s="22" t="str">
        <f>TEXT(VLOOKUP($C16,順位変動,H$6*2),"(#)")</f>
        <v>(6)</v>
      </c>
      <c r="I17" s="107" t="str">
        <f>IF(VLOOKUP(VLOOKUP($C16,順位変動,H$6*2),区間2,4)&lt;10000,TEXT(VLOOKUP(VLOOKUP($C16,順位変動,H$6*2),区間2,4),"00'00"),TEXT(VLOOKUP(VLOOKUP($C16,順位変動,H$6*2),区間2,4),"#°00'00"))</f>
        <v>14'54</v>
      </c>
      <c r="J17" s="107"/>
      <c r="K17" s="22" t="str">
        <f>TEXT(VLOOKUP($C16,順位変動,K$6*2),"(#)")</f>
        <v>(4)</v>
      </c>
      <c r="L17" s="107" t="str">
        <f>IF(VLOOKUP(VLOOKUP($C16,順位変動,K$6*2),区間3,4)&lt;10000,TEXT(VLOOKUP(VLOOKUP($C16,順位変動,K$6*2),区間3,4),"00'00"),TEXT(VLOOKUP(VLOOKUP($C16,順位変動,K$6*2),区間3,4),"#°00'00"))</f>
        <v>22'36</v>
      </c>
      <c r="M17" s="107"/>
      <c r="N17" s="22" t="str">
        <f>TEXT(VLOOKUP($C16,順位変動,N$6*2),"(#)")</f>
        <v>(2)</v>
      </c>
      <c r="O17" s="107" t="str">
        <f>IF(VLOOKUP(VLOOKUP($C16,順位変動,N$6*2),区間4,4)&lt;10000,TEXT(VLOOKUP(VLOOKUP($C16,順位変動,N$6*2),区間4,4),"00'00"),TEXT(VLOOKUP(VLOOKUP($C16,順位変動,N$6*2),区間4,4),"#°00'00"))</f>
        <v>30'06</v>
      </c>
      <c r="P17" s="107"/>
      <c r="Q17" s="22" t="str">
        <f>TEXT(VLOOKUP($C16,順位変動,Q$6*2),"(#)")</f>
        <v>(3)</v>
      </c>
      <c r="R17" s="107" t="str">
        <f>IF(VLOOKUP(VLOOKUP($C16,順位変動,Q$6*2),区間5,4)&lt;10000,TEXT(VLOOKUP(VLOOKUP($C16,順位変動,Q$6*2),区間5,4),"00'00"),TEXT(VLOOKUP(VLOOKUP($C16,順位変動,Q$6*2),区間5,4),"#°00'00"))</f>
        <v>38'26</v>
      </c>
      <c r="S17" s="107"/>
      <c r="T17" s="22" t="e">
        <f>TEXT(VLOOKUP($C16,順位変動,T$6*2),"(#)")</f>
        <v>#REF!</v>
      </c>
      <c r="U17" s="107" t="e">
        <f>IF(VLOOKUP(VLOOKUP($C16,順位変動,T$6*2),区間6,4)&lt;10000,TEXT(VLOOKUP(VLOOKUP($C16,順位変動,T$6*2),区間6,4),"00'00"),TEXT(VLOOKUP(VLOOKUP($C16,順位変動,T$6*2),区間6,4),"#°00'00"))</f>
        <v>#REF!</v>
      </c>
      <c r="V17" s="108"/>
      <c r="W17" s="22" t="e">
        <f>TEXT(VLOOKUP($C16,順位変動,W$6*2),"(#)")</f>
        <v>#REF!</v>
      </c>
      <c r="X17" s="107" t="e">
        <f>IF(VLOOKUP(VLOOKUP($C16,順位変動,W$6*2),区間7,4)&lt;10000,TEXT(VLOOKUP(VLOOKUP($C16,順位変動,W$6*2),区間7,4),"00'00"),TEXT(VLOOKUP(VLOOKUP($C16,順位変動,W$6*2),区間7,4),"#°00'00"))</f>
        <v>#REF!</v>
      </c>
      <c r="Y17" s="107"/>
      <c r="Z17" s="22" t="e">
        <f>TEXT(VLOOKUP($C16,順位変動,Z$6*2),"(#)")</f>
        <v>#REF!</v>
      </c>
      <c r="AA17" s="107" t="e">
        <f>IF(VLOOKUP(VLOOKUP($C16,順位変動,Z$6*2),区間8,4)&lt;10000,TEXT(VLOOKUP(VLOOKUP($C16,順位変動,Z$6*2),区間8,4),"00'00"),TEXT(VLOOKUP(VLOOKUP($C16,順位変動,Z$6*2),区間8,4),"#°00'00"))</f>
        <v>#REF!</v>
      </c>
      <c r="AB17" s="107"/>
      <c r="AC17" s="121" t="str">
        <f>R17</f>
        <v>38'26</v>
      </c>
      <c r="AD17" s="122"/>
    </row>
    <row r="18" spans="2:30" ht="15" customHeight="1">
      <c r="B18" s="112"/>
      <c r="C18" s="115"/>
      <c r="D18" s="23" t="str">
        <f>IF(COUNT(C16)=0,"",TEXT(VLOOKUP(B16,区間5,4),"00分00秒"))</f>
        <v>38分26秒</v>
      </c>
      <c r="E18" s="30" t="str">
        <f>TEXT(VLOOKUP($C16,順位変動,E$6*2),"(#)")</f>
        <v>(6)</v>
      </c>
      <c r="F18" s="123" t="str">
        <f>IF(VLOOKUP(VLOOKUP($C16,順位変動,E$6*2),区間1,4)&lt;10000,TEXT(VLOOKUP(VLOOKUP($C16,順位変動,E$6*2),区間1,4),"00'00"),TEXT(VLOOKUP(VLOOKUP($C16,順位変動,E$6*2),区間1,4),"#°00'00"))</f>
        <v>07'29</v>
      </c>
      <c r="G18" s="123"/>
      <c r="H18" s="31" t="str">
        <f>TEXT(VLOOKUP($C16,区間記録2,2),"(#)")</f>
        <v>(3)</v>
      </c>
      <c r="I18" s="123" t="str">
        <f>TEXT(VLOOKUP($C16,区間記録2,4),"00'00")</f>
        <v>07'25</v>
      </c>
      <c r="J18" s="123"/>
      <c r="K18" s="31" t="str">
        <f>TEXT(VLOOKUP($C16,区間記録3,2),"(#)")</f>
        <v>(1)</v>
      </c>
      <c r="L18" s="123" t="str">
        <f>TEXT(VLOOKUP($C16,区間記録3,4),"00'00")</f>
        <v>07'42</v>
      </c>
      <c r="M18" s="123"/>
      <c r="N18" s="31" t="str">
        <f>TEXT(VLOOKUP($C16,区間記録4,2),"(#)")</f>
        <v>(1)</v>
      </c>
      <c r="O18" s="123" t="str">
        <f>TEXT(VLOOKUP($C16,区間記録4,4),"00'00")</f>
        <v>07'30</v>
      </c>
      <c r="P18" s="123"/>
      <c r="Q18" s="31" t="str">
        <f>TEXT(VLOOKUP($C16,区間記録5,2),"(#)")</f>
        <v>(5)</v>
      </c>
      <c r="R18" s="123" t="str">
        <f>TEXT(VLOOKUP($C16,区間記録5,4),"00'00")</f>
        <v>08'20</v>
      </c>
      <c r="S18" s="123"/>
      <c r="T18" s="31" t="str">
        <f>TEXT(VLOOKUP($C16,区間記録6,2),"(#)")</f>
        <v/>
      </c>
      <c r="U18" s="123" t="str">
        <f>TEXT(VLOOKUP($C16,区間記録6,4),"00'00")</f>
        <v/>
      </c>
      <c r="V18" s="124"/>
      <c r="W18" s="31" t="str">
        <f>TEXT(VLOOKUP($C16,区間記録7,2),"(#)")</f>
        <v/>
      </c>
      <c r="X18" s="123" t="str">
        <f>TEXT(VLOOKUP($C16,区間記録7,4),"00'00")</f>
        <v/>
      </c>
      <c r="Y18" s="123"/>
      <c r="Z18" s="31" t="str">
        <f>TEXT(VLOOKUP($C16,区間記録8,2),"(#)")</f>
        <v/>
      </c>
      <c r="AA18" s="123" t="str">
        <f>TEXT(VLOOKUP($C16,区間記録8,4),"00'00")</f>
        <v/>
      </c>
      <c r="AB18" s="123"/>
      <c r="AC18" s="24" t="str">
        <f>TEXT(VLOOKUP(C16,躍進,6),"(#)")</f>
        <v/>
      </c>
      <c r="AD18" s="25" t="str">
        <f>IF(VLOOKUP(C16,躍進,4)="","",IF(VLOOKUP(C16,躍進,4)&lt;0,TEXT(INT(ABS(VLOOKUP(C16,躍進,4))/60)*100+MOD(ABS(VLOOKUP(C16,躍進,4)),60),"-00'00"),TEXT(INT(VLOOKUP(C16,躍進,4)/60)*100+MOD(VLOOKUP(C16,躍進,4),60),"+00'00")))</f>
        <v/>
      </c>
    </row>
    <row r="19" spans="2:30" ht="15" customHeight="1">
      <c r="B19" s="112">
        <v>4</v>
      </c>
      <c r="C19" s="120">
        <f>VLOOKUP(B19,区間5,2)</f>
        <v>8</v>
      </c>
      <c r="D19" s="27" t="str">
        <f>IF(COUNT(C19)=0,"",VLOOKUP(C19,出場校,2))</f>
        <v>久住中学校</v>
      </c>
      <c r="E19" s="117" t="str">
        <f>IF(COUNT($C19)=0,"",VLOOKUP($C19,選手名,VLOOKUP($C19,オーダー,E$6+1)+1))</f>
        <v>大嶋　実紗</v>
      </c>
      <c r="F19" s="117"/>
      <c r="G19" s="28">
        <f>IF(COUNT($C19)=0,"",VLOOKUP($C19,選手学年,VLOOKUP($C19,オーダー,E$6+1)+1))</f>
        <v>3</v>
      </c>
      <c r="H19" s="116" t="str">
        <f>IF(COUNT($C19)=0,"",VLOOKUP($C19,選手名,VLOOKUP($C19,オーダー,H$6+1)+1))</f>
        <v>渡邉　百香</v>
      </c>
      <c r="I19" s="117"/>
      <c r="J19" s="28">
        <f>IF(COUNT($C19)=0,"",VLOOKUP($C19,選手学年,VLOOKUP($C19,オーダー,H$6+1)+1))</f>
        <v>2</v>
      </c>
      <c r="K19" s="116" t="str">
        <f>IF(COUNT($C19)=0,"",VLOOKUP($C19,選手名,VLOOKUP($C19,オーダー,K$6+1)+1))</f>
        <v>江藤　あかり</v>
      </c>
      <c r="L19" s="117"/>
      <c r="M19" s="28">
        <f>IF(COUNT($C19)=0,"",VLOOKUP($C19,選手学年,VLOOKUP($C19,オーダー,K$6+1)+1))</f>
        <v>2</v>
      </c>
      <c r="N19" s="116" t="str">
        <f>IF(COUNT($C19)=0,"",VLOOKUP($C19,選手名,VLOOKUP($C19,オーダー,N$6+1)+1))</f>
        <v>宮本　聖奈</v>
      </c>
      <c r="O19" s="117"/>
      <c r="P19" s="28">
        <f>IF(COUNT($C19)=0,"",VLOOKUP($C19,選手学年,VLOOKUP($C19,オーダー,N$6+1)+1))</f>
        <v>3</v>
      </c>
      <c r="Q19" s="116" t="str">
        <f>IF(COUNT($C19)=0,"",VLOOKUP($C19,選手名,VLOOKUP($C19,オーダー,Q$6+1)+1))</f>
        <v>足達　芙実</v>
      </c>
      <c r="R19" s="117"/>
      <c r="S19" s="28">
        <f>IF(COUNT($C19)=0,"",VLOOKUP($C19,選手学年,VLOOKUP($C19,オーダー,Q$6+1)+1))</f>
        <v>2</v>
      </c>
      <c r="T19" s="116">
        <f>IF(COUNT($C19)=0,"",VLOOKUP($C19,選手名,VLOOKUP($C19,オーダー,T$6+1)+1))</f>
        <v>8</v>
      </c>
      <c r="U19" s="117"/>
      <c r="V19" s="29">
        <f>IF(COUNT($C19)=0,"",VLOOKUP($C19,選手学年,VLOOKUP($C19,オーダー,T$6+1)+1))</f>
        <v>8</v>
      </c>
      <c r="W19" s="116">
        <f>IF(COUNT($C19)=0,"",VLOOKUP($C19,選手名,VLOOKUP($C19,オーダー,W$6+1)+1))</f>
        <v>8</v>
      </c>
      <c r="X19" s="117"/>
      <c r="Y19" s="28">
        <f>IF(COUNT($C19)=0,"",VLOOKUP($C19,選手学年,VLOOKUP($C19,オーダー,W$6+1)+1))</f>
        <v>8</v>
      </c>
      <c r="Z19" s="116">
        <f>IF(COUNT($C19)=0,"",VLOOKUP($C19,選手名,VLOOKUP($C19,オーダー,Z$6+1)+1))</f>
        <v>8</v>
      </c>
      <c r="AA19" s="117"/>
      <c r="AB19" s="28">
        <f>IF(COUNT($C19)=0,"",VLOOKUP($C19,選手学年,VLOOKUP($C19,オーダー,Z$6+1)+1))</f>
        <v>8</v>
      </c>
      <c r="AC19" s="118" t="str">
        <f>TEXT(VLOOKUP(C19,出場校,6)*10000+VLOOKUP(C19,出場校,7)*100+VLOOKUP(C19,出場校,8),"00'00")</f>
        <v>00'00</v>
      </c>
      <c r="AD19" s="119"/>
    </row>
    <row r="20" spans="2:30" ht="15" customHeight="1">
      <c r="B20" s="112"/>
      <c r="C20" s="114"/>
      <c r="D20" s="20" t="str">
        <f>IF(COUNT(C19)=0,"",TEXT(VLOOKUP(C19,出場校,3),"(@)"))</f>
        <v>(竹田市)</v>
      </c>
      <c r="E20" s="21"/>
      <c r="F20" s="107"/>
      <c r="G20" s="107"/>
      <c r="H20" s="22" t="str">
        <f>TEXT(VLOOKUP($C19,順位変動,H$6*2),"(#)")</f>
        <v>(1)</v>
      </c>
      <c r="I20" s="107" t="str">
        <f>IF(VLOOKUP(VLOOKUP($C19,順位変動,H$6*2),区間2,4)&lt;10000,TEXT(VLOOKUP(VLOOKUP($C19,順位変動,H$6*2),区間2,4),"00'00"),TEXT(VLOOKUP(VLOOKUP($C19,順位変動,H$6*2),区間2,4),"#°00'00"))</f>
        <v>14'27</v>
      </c>
      <c r="J20" s="107"/>
      <c r="K20" s="22" t="str">
        <f>TEXT(VLOOKUP($C19,順位変動,K$6*2),"(#)")</f>
        <v>(1)</v>
      </c>
      <c r="L20" s="107" t="str">
        <f>IF(VLOOKUP(VLOOKUP($C19,順位変動,K$6*2),区間3,4)&lt;10000,TEXT(VLOOKUP(VLOOKUP($C19,順位変動,K$6*2),区間3,4),"00'00"),TEXT(VLOOKUP(VLOOKUP($C19,順位変動,K$6*2),区間3,4),"#°00'00"))</f>
        <v>22'14</v>
      </c>
      <c r="M20" s="107"/>
      <c r="N20" s="22" t="str">
        <f>TEXT(VLOOKUP($C19,順位変動,N$6*2),"(#)")</f>
        <v>(1)</v>
      </c>
      <c r="O20" s="107" t="str">
        <f>IF(VLOOKUP(VLOOKUP($C19,順位変動,N$6*2),区間4,4)&lt;10000,TEXT(VLOOKUP(VLOOKUP($C19,順位変動,N$6*2),区間4,4),"00'00"),TEXT(VLOOKUP(VLOOKUP($C19,順位変動,N$6*2),区間4,4),"#°00'00"))</f>
        <v>29'59</v>
      </c>
      <c r="P20" s="107"/>
      <c r="Q20" s="22" t="str">
        <f>TEXT(VLOOKUP($C19,順位変動,Q$6*2),"(#)")</f>
        <v>(4)</v>
      </c>
      <c r="R20" s="107" t="str">
        <f>IF(VLOOKUP(VLOOKUP($C19,順位変動,Q$6*2),区間5,4)&lt;10000,TEXT(VLOOKUP(VLOOKUP($C19,順位変動,Q$6*2),区間5,4),"00'00"),TEXT(VLOOKUP(VLOOKUP($C19,順位変動,Q$6*2),区間5,4),"#°00'00"))</f>
        <v>38'28</v>
      </c>
      <c r="S20" s="107"/>
      <c r="T20" s="22" t="e">
        <f>TEXT(VLOOKUP($C19,順位変動,T$6*2),"(#)")</f>
        <v>#REF!</v>
      </c>
      <c r="U20" s="107" t="e">
        <f>IF(VLOOKUP(VLOOKUP($C19,順位変動,T$6*2),区間6,4)&lt;10000,TEXT(VLOOKUP(VLOOKUP($C19,順位変動,T$6*2),区間6,4),"00'00"),TEXT(VLOOKUP(VLOOKUP($C19,順位変動,T$6*2),区間6,4),"#°00'00"))</f>
        <v>#REF!</v>
      </c>
      <c r="V20" s="108"/>
      <c r="W20" s="22" t="e">
        <f>TEXT(VLOOKUP($C19,順位変動,W$6*2),"(#)")</f>
        <v>#REF!</v>
      </c>
      <c r="X20" s="107" t="e">
        <f>IF(VLOOKUP(VLOOKUP($C19,順位変動,W$6*2),区間7,4)&lt;10000,TEXT(VLOOKUP(VLOOKUP($C19,順位変動,W$6*2),区間7,4),"00'00"),TEXT(VLOOKUP(VLOOKUP($C19,順位変動,W$6*2),区間7,4),"#°00'00"))</f>
        <v>#REF!</v>
      </c>
      <c r="Y20" s="107"/>
      <c r="Z20" s="22" t="e">
        <f>TEXT(VLOOKUP($C19,順位変動,Z$6*2),"(#)")</f>
        <v>#REF!</v>
      </c>
      <c r="AA20" s="107" t="e">
        <f>IF(VLOOKUP(VLOOKUP($C19,順位変動,Z$6*2),区間8,4)&lt;10000,TEXT(VLOOKUP(VLOOKUP($C19,順位変動,Z$6*2),区間8,4),"00'00"),TEXT(VLOOKUP(VLOOKUP($C19,順位変動,Z$6*2),区間8,4),"#°00'00"))</f>
        <v>#REF!</v>
      </c>
      <c r="AB20" s="107"/>
      <c r="AC20" s="121" t="str">
        <f>R20</f>
        <v>38'28</v>
      </c>
      <c r="AD20" s="122"/>
    </row>
    <row r="21" spans="2:30" ht="15" customHeight="1">
      <c r="B21" s="112"/>
      <c r="C21" s="115"/>
      <c r="D21" s="23" t="str">
        <f>IF(COUNT(C19)=0,"",TEXT(VLOOKUP(B19,区間5,4),"00分00秒"))</f>
        <v>38分28秒</v>
      </c>
      <c r="E21" s="30" t="str">
        <f>TEXT(VLOOKUP($C19,順位変動,E$6*2),"(#)")</f>
        <v>(5)</v>
      </c>
      <c r="F21" s="123" t="str">
        <f>IF(VLOOKUP(VLOOKUP($C19,順位変動,E$6*2),区間1,4)&lt;10000,TEXT(VLOOKUP(VLOOKUP($C19,順位変動,E$6*2),区間1,4),"00'00"),TEXT(VLOOKUP(VLOOKUP($C19,順位変動,E$6*2),区間1,4),"#°00'00"))</f>
        <v>07'25</v>
      </c>
      <c r="G21" s="123"/>
      <c r="H21" s="31" t="str">
        <f>TEXT(VLOOKUP($C19,区間記録2,2),"(#)")</f>
        <v>(1)</v>
      </c>
      <c r="I21" s="123" t="str">
        <f>TEXT(VLOOKUP($C19,区間記録2,4),"00'00")</f>
        <v>07'02</v>
      </c>
      <c r="J21" s="123"/>
      <c r="K21" s="31" t="str">
        <f>TEXT(VLOOKUP($C19,区間記録3,2),"(#)")</f>
        <v>(3)</v>
      </c>
      <c r="L21" s="123" t="str">
        <f>TEXT(VLOOKUP($C19,区間記録3,4),"00'00")</f>
        <v>07'47</v>
      </c>
      <c r="M21" s="123"/>
      <c r="N21" s="31" t="str">
        <f>TEXT(VLOOKUP($C19,区間記録4,2),"(#)")</f>
        <v>(2)</v>
      </c>
      <c r="O21" s="123" t="str">
        <f>TEXT(VLOOKUP($C19,区間記録4,4),"00'00")</f>
        <v>07'45</v>
      </c>
      <c r="P21" s="123"/>
      <c r="Q21" s="31" t="str">
        <f>TEXT(VLOOKUP($C19,区間記録5,2),"(#)")</f>
        <v>(7)</v>
      </c>
      <c r="R21" s="123" t="str">
        <f>TEXT(VLOOKUP($C19,区間記録5,4),"00'00")</f>
        <v>08'29</v>
      </c>
      <c r="S21" s="123"/>
      <c r="T21" s="31" t="str">
        <f>TEXT(VLOOKUP($C19,区間記録6,2),"(#)")</f>
        <v/>
      </c>
      <c r="U21" s="123" t="str">
        <f>TEXT(VLOOKUP($C19,区間記録6,4),"00'00")</f>
        <v/>
      </c>
      <c r="V21" s="124"/>
      <c r="W21" s="31" t="str">
        <f>TEXT(VLOOKUP($C19,区間記録7,2),"(#)")</f>
        <v/>
      </c>
      <c r="X21" s="123" t="str">
        <f>TEXT(VLOOKUP($C19,区間記録7,4),"00'00")</f>
        <v/>
      </c>
      <c r="Y21" s="123"/>
      <c r="Z21" s="31" t="str">
        <f>TEXT(VLOOKUP($C19,区間記録8,2),"(#)")</f>
        <v/>
      </c>
      <c r="AA21" s="123" t="str">
        <f>TEXT(VLOOKUP($C19,区間記録8,4),"00'00")</f>
        <v/>
      </c>
      <c r="AB21" s="123"/>
      <c r="AC21" s="24" t="str">
        <f>TEXT(VLOOKUP(C19,躍進,6),"(#)")</f>
        <v/>
      </c>
      <c r="AD21" s="25" t="str">
        <f>IF(VLOOKUP(C19,躍進,4)="","",IF(VLOOKUP(C19,躍進,4)&lt;0,TEXT(INT(ABS(VLOOKUP(C19,躍進,4))/60)*100+MOD(ABS(VLOOKUP(C19,躍進,4)),60),"-00'00"),TEXT(INT(VLOOKUP(C19,躍進,4)/60)*100+MOD(VLOOKUP(C19,躍進,4),60),"+00'00")))</f>
        <v/>
      </c>
    </row>
    <row r="22" spans="2:30" ht="15" customHeight="1">
      <c r="B22" s="112">
        <v>5</v>
      </c>
      <c r="C22" s="120">
        <f>VLOOKUP(B22,区間5,2)</f>
        <v>11</v>
      </c>
      <c r="D22" s="27" t="str">
        <f>IF(COUNT(C22)=0,"",VLOOKUP(C22,出場校,2))</f>
        <v>稙田東中学校</v>
      </c>
      <c r="E22" s="117" t="str">
        <f>IF(COUNT($C22)=0,"",VLOOKUP($C22,選手名,VLOOKUP($C22,オーダー,E$6+1)+1))</f>
        <v>古荘　理恵</v>
      </c>
      <c r="F22" s="117"/>
      <c r="G22" s="28">
        <f>IF(COUNT($C22)=0,"",VLOOKUP($C22,選手学年,VLOOKUP($C22,オーダー,E$6+1)+1))</f>
        <v>2</v>
      </c>
      <c r="H22" s="116" t="str">
        <f>IF(COUNT($C22)=0,"",VLOOKUP($C22,選手名,VLOOKUP($C22,オーダー,H$6+1)+1))</f>
        <v>新名　風花</v>
      </c>
      <c r="I22" s="117"/>
      <c r="J22" s="28">
        <f>IF(COUNT($C22)=0,"",VLOOKUP($C22,選手学年,VLOOKUP($C22,オーダー,H$6+1)+1))</f>
        <v>2</v>
      </c>
      <c r="K22" s="116" t="str">
        <f>IF(COUNT($C22)=0,"",VLOOKUP($C22,選手名,VLOOKUP($C22,オーダー,K$6+1)+1))</f>
        <v>佐用　瑠衣</v>
      </c>
      <c r="L22" s="117"/>
      <c r="M22" s="28">
        <f>IF(COUNT($C22)=0,"",VLOOKUP($C22,選手学年,VLOOKUP($C22,オーダー,K$6+1)+1))</f>
        <v>3</v>
      </c>
      <c r="N22" s="116" t="str">
        <f>IF(COUNT($C22)=0,"",VLOOKUP($C22,選手名,VLOOKUP($C22,オーダー,N$6+1)+1))</f>
        <v>足達　和佳奈</v>
      </c>
      <c r="O22" s="117"/>
      <c r="P22" s="28">
        <f>IF(COUNT($C22)=0,"",VLOOKUP($C22,選手学年,VLOOKUP($C22,オーダー,N$6+1)+1))</f>
        <v>3</v>
      </c>
      <c r="Q22" s="116" t="str">
        <f>IF(COUNT($C22)=0,"",VLOOKUP($C22,選手名,VLOOKUP($C22,オーダー,Q$6+1)+1))</f>
        <v>向井　まりな</v>
      </c>
      <c r="R22" s="117"/>
      <c r="S22" s="28">
        <f>IF(COUNT($C22)=0,"",VLOOKUP($C22,選手学年,VLOOKUP($C22,オーダー,Q$6+1)+1))</f>
        <v>2</v>
      </c>
      <c r="T22" s="116" t="str">
        <f>IF(COUNT($C22)=0,"",VLOOKUP($C22,選手名,VLOOKUP($C22,オーダー,T$6+1)+1))</f>
        <v>三浦　友舞</v>
      </c>
      <c r="U22" s="117"/>
      <c r="V22" s="29">
        <f>IF(COUNT($C22)=0,"",VLOOKUP($C22,選手学年,VLOOKUP($C22,オーダー,T$6+1)+1))</f>
        <v>3</v>
      </c>
      <c r="W22" s="116">
        <f>IF(COUNT($C22)=0,"",VLOOKUP($C22,選手名,VLOOKUP($C22,オーダー,W$6+1)+1))</f>
        <v>11</v>
      </c>
      <c r="X22" s="117"/>
      <c r="Y22" s="28">
        <f>IF(COUNT($C22)=0,"",VLOOKUP($C22,選手学年,VLOOKUP($C22,オーダー,W$6+1)+1))</f>
        <v>11</v>
      </c>
      <c r="Z22" s="116">
        <f>IF(COUNT($C22)=0,"",VLOOKUP($C22,選手名,VLOOKUP($C22,オーダー,Z$6+1)+1))</f>
        <v>11</v>
      </c>
      <c r="AA22" s="117"/>
      <c r="AB22" s="28">
        <f>IF(COUNT($C22)=0,"",VLOOKUP($C22,選手学年,VLOOKUP($C22,オーダー,Z$6+1)+1))</f>
        <v>11</v>
      </c>
      <c r="AC22" s="118" t="str">
        <f>TEXT(VLOOKUP(C22,出場校,6)*10000+VLOOKUP(C22,出場校,7)*100+VLOOKUP(C22,出場校,8),"00'00")</f>
        <v>00'00</v>
      </c>
      <c r="AD22" s="119"/>
    </row>
    <row r="23" spans="2:30" ht="15" customHeight="1">
      <c r="B23" s="112"/>
      <c r="C23" s="114"/>
      <c r="D23" s="20" t="str">
        <f>IF(COUNT(C22)=0,"",TEXT(VLOOKUP(C22,出場校,3),"(@)"))</f>
        <v>(大分市)</v>
      </c>
      <c r="E23" s="21"/>
      <c r="F23" s="107"/>
      <c r="G23" s="107"/>
      <c r="H23" s="22" t="str">
        <f>TEXT(VLOOKUP($C22,順位変動,H$6*2),"(#)")</f>
        <v>(3)</v>
      </c>
      <c r="I23" s="107" t="str">
        <f>IF(VLOOKUP(VLOOKUP($C22,順位変動,H$6*2),区間2,4)&lt;10000,TEXT(VLOOKUP(VLOOKUP($C22,順位変動,H$6*2),区間2,4),"00'00"),TEXT(VLOOKUP(VLOOKUP($C22,順位変動,H$6*2),区間2,4),"#°00'00"))</f>
        <v>14'35</v>
      </c>
      <c r="J23" s="107"/>
      <c r="K23" s="22" t="str">
        <f>TEXT(VLOOKUP($C22,順位変動,K$6*2),"(#)")</f>
        <v>(2)</v>
      </c>
      <c r="L23" s="107" t="str">
        <f>IF(VLOOKUP(VLOOKUP($C22,順位変動,K$6*2),区間3,4)&lt;10000,TEXT(VLOOKUP(VLOOKUP($C22,順位変動,K$6*2),区間3,4),"00'00"),TEXT(VLOOKUP(VLOOKUP($C22,順位変動,K$6*2),区間3,4),"#°00'00"))</f>
        <v>22'17</v>
      </c>
      <c r="M23" s="107"/>
      <c r="N23" s="22" t="str">
        <f>TEXT(VLOOKUP($C22,順位変動,N$6*2),"(#)")</f>
        <v>(4)</v>
      </c>
      <c r="O23" s="107" t="str">
        <f>IF(VLOOKUP(VLOOKUP($C22,順位変動,N$6*2),区間4,4)&lt;10000,TEXT(VLOOKUP(VLOOKUP($C22,順位変動,N$6*2),区間4,4),"00'00"),TEXT(VLOOKUP(VLOOKUP($C22,順位変動,N$6*2),区間4,4),"#°00'00"))</f>
        <v>30'44</v>
      </c>
      <c r="P23" s="107"/>
      <c r="Q23" s="22" t="str">
        <f>TEXT(VLOOKUP($C22,順位変動,Q$6*2),"(#)")</f>
        <v>(5)</v>
      </c>
      <c r="R23" s="107" t="str">
        <f>IF(VLOOKUP(VLOOKUP($C22,順位変動,Q$6*2),区間5,4)&lt;10000,TEXT(VLOOKUP(VLOOKUP($C22,順位変動,Q$6*2),区間5,4),"00'00"),TEXT(VLOOKUP(VLOOKUP($C22,順位変動,Q$6*2),区間5,4),"#°00'00"))</f>
        <v>39'22</v>
      </c>
      <c r="S23" s="107"/>
      <c r="T23" s="22" t="e">
        <f>TEXT(VLOOKUP($C22,順位変動,T$6*2),"(#)")</f>
        <v>#REF!</v>
      </c>
      <c r="U23" s="107" t="e">
        <f>IF(VLOOKUP(VLOOKUP($C22,順位変動,T$6*2),区間6,4)&lt;10000,TEXT(VLOOKUP(VLOOKUP($C22,順位変動,T$6*2),区間6,4),"00'00"),TEXT(VLOOKUP(VLOOKUP($C22,順位変動,T$6*2),区間6,4),"#°00'00"))</f>
        <v>#REF!</v>
      </c>
      <c r="V23" s="108"/>
      <c r="W23" s="22" t="e">
        <f>TEXT(VLOOKUP($C22,順位変動,W$6*2),"(#)")</f>
        <v>#REF!</v>
      </c>
      <c r="X23" s="107" t="e">
        <f>IF(VLOOKUP(VLOOKUP($C22,順位変動,W$6*2),区間7,4)&lt;10000,TEXT(VLOOKUP(VLOOKUP($C22,順位変動,W$6*2),区間7,4),"00'00"),TEXT(VLOOKUP(VLOOKUP($C22,順位変動,W$6*2),区間7,4),"#°00'00"))</f>
        <v>#REF!</v>
      </c>
      <c r="Y23" s="107"/>
      <c r="Z23" s="22" t="e">
        <f>TEXT(VLOOKUP($C22,順位変動,Z$6*2),"(#)")</f>
        <v>#REF!</v>
      </c>
      <c r="AA23" s="107" t="e">
        <f>IF(VLOOKUP(VLOOKUP($C22,順位変動,Z$6*2),区間8,4)&lt;10000,TEXT(VLOOKUP(VLOOKUP($C22,順位変動,Z$6*2),区間8,4),"00'00"),TEXT(VLOOKUP(VLOOKUP($C22,順位変動,Z$6*2),区間8,4),"#°00'00"))</f>
        <v>#REF!</v>
      </c>
      <c r="AB23" s="107"/>
      <c r="AC23" s="121" t="str">
        <f>R23</f>
        <v>39'22</v>
      </c>
      <c r="AD23" s="122"/>
    </row>
    <row r="24" spans="2:30" ht="15" customHeight="1">
      <c r="B24" s="112"/>
      <c r="C24" s="115"/>
      <c r="D24" s="23" t="str">
        <f>IF(COUNT(C22)=0,"",TEXT(VLOOKUP(B22,区間5,4),"00分00秒"))</f>
        <v>39分22秒</v>
      </c>
      <c r="E24" s="30" t="str">
        <f>TEXT(VLOOKUP($C22,順位変動,E$6*2),"(#)")</f>
        <v>(2)</v>
      </c>
      <c r="F24" s="123" t="str">
        <f>IF(VLOOKUP(VLOOKUP($C22,順位変動,E$6*2),区間1,4)&lt;10000,TEXT(VLOOKUP(VLOOKUP($C22,順位変動,E$6*2),区間1,4),"00'00"),TEXT(VLOOKUP(VLOOKUP($C22,順位変動,E$6*2),区間1,4),"#°00'00"))</f>
        <v>07'07</v>
      </c>
      <c r="G24" s="123"/>
      <c r="H24" s="31" t="str">
        <f>TEXT(VLOOKUP($C22,区間記録2,2),"(#)")</f>
        <v>(4)</v>
      </c>
      <c r="I24" s="123" t="str">
        <f>TEXT(VLOOKUP($C22,区間記録2,4),"00'00")</f>
        <v>07'28</v>
      </c>
      <c r="J24" s="123"/>
      <c r="K24" s="31" t="str">
        <f>TEXT(VLOOKUP($C22,区間記録3,2),"(#)")</f>
        <v>(1)</v>
      </c>
      <c r="L24" s="123" t="str">
        <f>TEXT(VLOOKUP($C22,区間記録3,4),"00'00")</f>
        <v>07'42</v>
      </c>
      <c r="M24" s="123"/>
      <c r="N24" s="31" t="str">
        <f>TEXT(VLOOKUP($C22,区間記録4,2),"(#)")</f>
        <v>(6)</v>
      </c>
      <c r="O24" s="123" t="str">
        <f>TEXT(VLOOKUP($C22,区間記録4,4),"00'00")</f>
        <v>08'27</v>
      </c>
      <c r="P24" s="123"/>
      <c r="Q24" s="31" t="str">
        <f>TEXT(VLOOKUP($C22,区間記録5,2),"(#)")</f>
        <v>(9)</v>
      </c>
      <c r="R24" s="123" t="str">
        <f>TEXT(VLOOKUP($C22,区間記録5,4),"00'00")</f>
        <v>08'38</v>
      </c>
      <c r="S24" s="123"/>
      <c r="T24" s="31" t="str">
        <f>TEXT(VLOOKUP($C22,区間記録6,2),"(#)")</f>
        <v/>
      </c>
      <c r="U24" s="123" t="str">
        <f>TEXT(VLOOKUP($C22,区間記録6,4),"00'00")</f>
        <v/>
      </c>
      <c r="V24" s="124"/>
      <c r="W24" s="31" t="str">
        <f>TEXT(VLOOKUP($C22,区間記録7,2),"(#)")</f>
        <v/>
      </c>
      <c r="X24" s="123" t="str">
        <f>TEXT(VLOOKUP($C22,区間記録7,4),"00'00")</f>
        <v/>
      </c>
      <c r="Y24" s="123"/>
      <c r="Z24" s="31" t="str">
        <f>TEXT(VLOOKUP($C22,区間記録8,2),"(#)")</f>
        <v/>
      </c>
      <c r="AA24" s="123" t="str">
        <f>TEXT(VLOOKUP($C22,区間記録8,4),"00'00")</f>
        <v/>
      </c>
      <c r="AB24" s="123"/>
      <c r="AC24" s="24" t="str">
        <f>TEXT(VLOOKUP(C22,躍進,6),"(#)")</f>
        <v/>
      </c>
      <c r="AD24" s="25" t="str">
        <f>IF(VLOOKUP(C22,躍進,4)="","",IF(VLOOKUP(C22,躍進,4)&lt;0,TEXT(INT(ABS(VLOOKUP(C22,躍進,4))/60)*100+MOD(ABS(VLOOKUP(C22,躍進,4)),60),"-00'00"),TEXT(INT(VLOOKUP(C22,躍進,4)/60)*100+MOD(VLOOKUP(C22,躍進,4),60),"+00'00")))</f>
        <v/>
      </c>
    </row>
    <row r="25" spans="2:30" ht="15" customHeight="1">
      <c r="B25" s="112">
        <v>6</v>
      </c>
      <c r="C25" s="120">
        <f>VLOOKUP(B25,区間5,2)</f>
        <v>5</v>
      </c>
      <c r="D25" s="27" t="str">
        <f>IF(COUNT(C25)=0,"",VLOOKUP(C25,出場校,2))</f>
        <v>新光陸上クラブ</v>
      </c>
      <c r="E25" s="117" t="str">
        <f>IF(COUNT($C25)=0,"",VLOOKUP($C25,選手名,VLOOKUP($C25,オーダー,E$6+1)+1))</f>
        <v>田中　聖奈</v>
      </c>
      <c r="F25" s="117"/>
      <c r="G25" s="28">
        <f>IF(COUNT($C25)=0,"",VLOOKUP($C25,選手学年,VLOOKUP($C25,オーダー,E$6+1)+1))</f>
        <v>2</v>
      </c>
      <c r="H25" s="116" t="str">
        <f>IF(COUNT($C25)=0,"",VLOOKUP($C25,選手名,VLOOKUP($C25,オーダー,H$6+1)+1))</f>
        <v>小田原　結以</v>
      </c>
      <c r="I25" s="117"/>
      <c r="J25" s="28">
        <f>IF(COUNT($C25)=0,"",VLOOKUP($C25,選手学年,VLOOKUP($C25,オーダー,H$6+1)+1))</f>
        <v>3</v>
      </c>
      <c r="K25" s="116" t="str">
        <f>IF(COUNT($C25)=0,"",VLOOKUP($C25,選手名,VLOOKUP($C25,オーダー,K$6+1)+1))</f>
        <v>福田　梨実香</v>
      </c>
      <c r="L25" s="117"/>
      <c r="M25" s="28">
        <f>IF(COUNT($C25)=0,"",VLOOKUP($C25,選手学年,VLOOKUP($C25,オーダー,K$6+1)+1))</f>
        <v>2</v>
      </c>
      <c r="N25" s="116" t="str">
        <f>IF(COUNT($C25)=0,"",VLOOKUP($C25,選手名,VLOOKUP($C25,オーダー,N$6+1)+1))</f>
        <v>吉田　真於</v>
      </c>
      <c r="O25" s="117"/>
      <c r="P25" s="28">
        <f>IF(COUNT($C25)=0,"",VLOOKUP($C25,選手学年,VLOOKUP($C25,オーダー,N$6+1)+1))</f>
        <v>2</v>
      </c>
      <c r="Q25" s="116" t="str">
        <f>IF(COUNT($C25)=0,"",VLOOKUP($C25,選手名,VLOOKUP($C25,オーダー,Q$6+1)+1))</f>
        <v>林　こはる</v>
      </c>
      <c r="R25" s="117"/>
      <c r="S25" s="28">
        <f>IF(COUNT($C25)=0,"",VLOOKUP($C25,選手学年,VLOOKUP($C25,オーダー,Q$6+1)+1))</f>
        <v>3</v>
      </c>
      <c r="T25" s="116">
        <f>IF(COUNT($C25)=0,"",VLOOKUP($C25,選手名,VLOOKUP($C25,オーダー,T$6+1)+1))</f>
        <v>5</v>
      </c>
      <c r="U25" s="117"/>
      <c r="V25" s="29">
        <f>IF(COUNT($C25)=0,"",VLOOKUP($C25,選手学年,VLOOKUP($C25,オーダー,T$6+1)+1))</f>
        <v>5</v>
      </c>
      <c r="W25" s="116">
        <f>IF(COUNT($C25)=0,"",VLOOKUP($C25,選手名,VLOOKUP($C25,オーダー,W$6+1)+1))</f>
        <v>5</v>
      </c>
      <c r="X25" s="117"/>
      <c r="Y25" s="28">
        <f>IF(COUNT($C25)=0,"",VLOOKUP($C25,選手学年,VLOOKUP($C25,オーダー,W$6+1)+1))</f>
        <v>5</v>
      </c>
      <c r="Z25" s="116">
        <f>IF(COUNT($C25)=0,"",VLOOKUP($C25,選手名,VLOOKUP($C25,オーダー,Z$6+1)+1))</f>
        <v>5</v>
      </c>
      <c r="AA25" s="117"/>
      <c r="AB25" s="28">
        <f>IF(COUNT($C25)=0,"",VLOOKUP($C25,選手学年,VLOOKUP($C25,オーダー,Z$6+1)+1))</f>
        <v>5</v>
      </c>
      <c r="AC25" s="118" t="str">
        <f>TEXT(VLOOKUP(C25,出場校,6)*10000+VLOOKUP(C25,出場校,7)*100+VLOOKUP(C25,出場校,8),"00'00")</f>
        <v>00'00</v>
      </c>
      <c r="AD25" s="119"/>
    </row>
    <row r="26" spans="2:30" ht="15" customHeight="1">
      <c r="B26" s="112"/>
      <c r="C26" s="114"/>
      <c r="D26" s="20" t="str">
        <f>IF(COUNT(C25)=0,"",TEXT(VLOOKUP(C25,出場校,3),"(@)"))</f>
        <v>(日南市)</v>
      </c>
      <c r="E26" s="21"/>
      <c r="F26" s="107"/>
      <c r="G26" s="107"/>
      <c r="H26" s="22" t="str">
        <f>TEXT(VLOOKUP($C25,順位変動,H$6*2),"(#)")</f>
        <v>(5)</v>
      </c>
      <c r="I26" s="107" t="str">
        <f>IF(VLOOKUP(VLOOKUP($C25,順位変動,H$6*2),区間2,4)&lt;10000,TEXT(VLOOKUP(VLOOKUP($C25,順位変動,H$6*2),区間2,4),"00'00"),TEXT(VLOOKUP(VLOOKUP($C25,順位変動,H$6*2),区間2,4),"#°00'00"))</f>
        <v>14'50</v>
      </c>
      <c r="J26" s="107"/>
      <c r="K26" s="22" t="str">
        <f>TEXT(VLOOKUP($C25,順位変動,K$6*2),"(#)")</f>
        <v>(6)</v>
      </c>
      <c r="L26" s="107" t="str">
        <f>IF(VLOOKUP(VLOOKUP($C25,順位変動,K$6*2),区間3,4)&lt;10000,TEXT(VLOOKUP(VLOOKUP($C25,順位変動,K$6*2),区間3,4),"00'00"),TEXT(VLOOKUP(VLOOKUP($C25,順位変動,K$6*2),区間3,4),"#°00'00"))</f>
        <v>22'56</v>
      </c>
      <c r="M26" s="107"/>
      <c r="N26" s="22" t="str">
        <f>TEXT(VLOOKUP($C25,順位変動,N$6*2),"(#)")</f>
        <v>(6)</v>
      </c>
      <c r="O26" s="107" t="str">
        <f>IF(VLOOKUP(VLOOKUP($C25,順位変動,N$6*2),区間4,4)&lt;10000,TEXT(VLOOKUP(VLOOKUP($C25,順位変動,N$6*2),区間4,4),"00'00"),TEXT(VLOOKUP(VLOOKUP($C25,順位変動,N$6*2),区間4,4),"#°00'00"))</f>
        <v>31'22</v>
      </c>
      <c r="P26" s="107"/>
      <c r="Q26" s="22" t="str">
        <f>TEXT(VLOOKUP($C25,順位変動,Q$6*2),"(#)")</f>
        <v>(6)</v>
      </c>
      <c r="R26" s="107" t="str">
        <f>IF(VLOOKUP(VLOOKUP($C25,順位変動,Q$6*2),区間5,4)&lt;10000,TEXT(VLOOKUP(VLOOKUP($C25,順位変動,Q$6*2),区間5,4),"00'00"),TEXT(VLOOKUP(VLOOKUP($C25,順位変動,Q$6*2),区間5,4),"#°00'00"))</f>
        <v>39'39</v>
      </c>
      <c r="S26" s="107"/>
      <c r="T26" s="22" t="e">
        <f>TEXT(VLOOKUP($C25,順位変動,T$6*2),"(#)")</f>
        <v>#REF!</v>
      </c>
      <c r="U26" s="107" t="e">
        <f>IF(VLOOKUP(VLOOKUP($C25,順位変動,T$6*2),区間6,4)&lt;10000,TEXT(VLOOKUP(VLOOKUP($C25,順位変動,T$6*2),区間6,4),"00'00"),TEXT(VLOOKUP(VLOOKUP($C25,順位変動,T$6*2),区間6,4),"#°00'00"))</f>
        <v>#REF!</v>
      </c>
      <c r="V26" s="108"/>
      <c r="W26" s="22" t="e">
        <f>TEXT(VLOOKUP($C25,順位変動,W$6*2),"(#)")</f>
        <v>#REF!</v>
      </c>
      <c r="X26" s="107" t="e">
        <f>IF(VLOOKUP(VLOOKUP($C25,順位変動,W$6*2),区間7,4)&lt;10000,TEXT(VLOOKUP(VLOOKUP($C25,順位変動,W$6*2),区間7,4),"00'00"),TEXT(VLOOKUP(VLOOKUP($C25,順位変動,W$6*2),区間7,4),"#°00'00"))</f>
        <v>#REF!</v>
      </c>
      <c r="Y26" s="107"/>
      <c r="Z26" s="22" t="e">
        <f>TEXT(VLOOKUP($C25,順位変動,Z$6*2),"(#)")</f>
        <v>#REF!</v>
      </c>
      <c r="AA26" s="107" t="e">
        <f>IF(VLOOKUP(VLOOKUP($C25,順位変動,Z$6*2),区間8,4)&lt;10000,TEXT(VLOOKUP(VLOOKUP($C25,順位変動,Z$6*2),区間8,4),"00'00"),TEXT(VLOOKUP(VLOOKUP($C25,順位変動,Z$6*2),区間8,4),"#°00'00"))</f>
        <v>#REF!</v>
      </c>
      <c r="AB26" s="107"/>
      <c r="AC26" s="121" t="str">
        <f>R26</f>
        <v>39'39</v>
      </c>
      <c r="AD26" s="122"/>
    </row>
    <row r="27" spans="2:30" ht="15" customHeight="1">
      <c r="B27" s="112"/>
      <c r="C27" s="115"/>
      <c r="D27" s="23" t="str">
        <f>IF(COUNT(C25)=0,"",TEXT(VLOOKUP(B25,区間5,4),"00分00秒"))</f>
        <v>39分39秒</v>
      </c>
      <c r="E27" s="30" t="str">
        <f>TEXT(VLOOKUP($C25,順位変動,E$6*2),"(#)")</f>
        <v>(3)</v>
      </c>
      <c r="F27" s="123" t="str">
        <f>IF(VLOOKUP(VLOOKUP($C25,順位変動,E$6*2),区間1,4)&lt;10000,TEXT(VLOOKUP(VLOOKUP($C25,順位変動,E$6*2),区間1,4),"00'00"),TEXT(VLOOKUP(VLOOKUP($C25,順位変動,E$6*2),区間1,4),"#°00'00"))</f>
        <v>07'12</v>
      </c>
      <c r="G27" s="123"/>
      <c r="H27" s="31" t="str">
        <f>TEXT(VLOOKUP($C25,区間記録2,2),"(#)")</f>
        <v>(5)</v>
      </c>
      <c r="I27" s="123" t="str">
        <f>TEXT(VLOOKUP($C25,区間記録2,4),"00'00")</f>
        <v>07'38</v>
      </c>
      <c r="J27" s="123"/>
      <c r="K27" s="31" t="str">
        <f>TEXT(VLOOKUP($C25,区間記録3,2),"(#)")</f>
        <v>(7)</v>
      </c>
      <c r="L27" s="123" t="str">
        <f>TEXT(VLOOKUP($C25,区間記録3,4),"00'00")</f>
        <v>08'06</v>
      </c>
      <c r="M27" s="123"/>
      <c r="N27" s="31" t="str">
        <f>TEXT(VLOOKUP($C25,区間記録4,2),"(#)")</f>
        <v>(5)</v>
      </c>
      <c r="O27" s="123" t="str">
        <f>TEXT(VLOOKUP($C25,区間記録4,4),"00'00")</f>
        <v>08'26</v>
      </c>
      <c r="P27" s="123"/>
      <c r="Q27" s="31" t="str">
        <f>TEXT(VLOOKUP($C25,区間記録5,2),"(#)")</f>
        <v>(4)</v>
      </c>
      <c r="R27" s="123" t="str">
        <f>TEXT(VLOOKUP($C25,区間記録5,4),"00'00")</f>
        <v>08'17</v>
      </c>
      <c r="S27" s="123"/>
      <c r="T27" s="31" t="str">
        <f>TEXT(VLOOKUP($C25,区間記録6,2),"(#)")</f>
        <v/>
      </c>
      <c r="U27" s="123" t="str">
        <f>TEXT(VLOOKUP($C25,区間記録6,4),"00'00")</f>
        <v/>
      </c>
      <c r="V27" s="124"/>
      <c r="W27" s="31" t="str">
        <f>TEXT(VLOOKUP($C25,区間記録7,2),"(#)")</f>
        <v/>
      </c>
      <c r="X27" s="123" t="str">
        <f>TEXT(VLOOKUP($C25,区間記録7,4),"00'00")</f>
        <v/>
      </c>
      <c r="Y27" s="123"/>
      <c r="Z27" s="31" t="str">
        <f>TEXT(VLOOKUP($C25,区間記録8,2),"(#)")</f>
        <v/>
      </c>
      <c r="AA27" s="123" t="str">
        <f>TEXT(VLOOKUP($C25,区間記録8,4),"00'00")</f>
        <v/>
      </c>
      <c r="AB27" s="123"/>
      <c r="AC27" s="24" t="str">
        <f>TEXT(VLOOKUP(C25,躍進,6),"(#)")</f>
        <v/>
      </c>
      <c r="AD27" s="25" t="str">
        <f>IF(VLOOKUP(C25,躍進,4)="","",IF(VLOOKUP(C25,躍進,4)&lt;0,TEXT(INT(ABS(VLOOKUP(C25,躍進,4))/60)*100+MOD(ABS(VLOOKUP(C25,躍進,4)),60),"-00'00"),TEXT(INT(VLOOKUP(C25,躍進,4)/60)*100+MOD(VLOOKUP(C25,躍進,4),60),"+00'00")))</f>
        <v/>
      </c>
    </row>
    <row r="28" spans="2:30" ht="15" customHeight="1">
      <c r="B28" s="112">
        <v>7</v>
      </c>
      <c r="C28" s="120">
        <f>VLOOKUP(B28,区間5,2)</f>
        <v>10</v>
      </c>
      <c r="D28" s="27" t="str">
        <f>IF(COUNT(C28)=0,"",VLOOKUP(C28,出場校,2))</f>
        <v>津久見第一中学校</v>
      </c>
      <c r="E28" s="117" t="str">
        <f>IF(COUNT($C28)=0,"",VLOOKUP($C28,選手名,VLOOKUP($C28,オーダー,E$6+1)+1))</f>
        <v>松下　樺帆</v>
      </c>
      <c r="F28" s="117"/>
      <c r="G28" s="28">
        <f>IF(COUNT($C28)=0,"",VLOOKUP($C28,選手学年,VLOOKUP($C28,オーダー,E$6+1)+1))</f>
        <v>1</v>
      </c>
      <c r="H28" s="116" t="str">
        <f>IF(COUNT($C28)=0,"",VLOOKUP($C28,選手名,VLOOKUP($C28,オーダー,H$6+1)+1))</f>
        <v>大野　納女</v>
      </c>
      <c r="I28" s="117"/>
      <c r="J28" s="28">
        <f>IF(COUNT($C28)=0,"",VLOOKUP($C28,選手学年,VLOOKUP($C28,オーダー,H$6+1)+1))</f>
        <v>2</v>
      </c>
      <c r="K28" s="116" t="str">
        <f>IF(COUNT($C28)=0,"",VLOOKUP($C28,選手名,VLOOKUP($C28,オーダー,K$6+1)+1))</f>
        <v>石井　いづみ</v>
      </c>
      <c r="L28" s="117"/>
      <c r="M28" s="28">
        <f>IF(COUNT($C28)=0,"",VLOOKUP($C28,選手学年,VLOOKUP($C28,オーダー,K$6+1)+1))</f>
        <v>2</v>
      </c>
      <c r="N28" s="116" t="str">
        <f>IF(COUNT($C28)=0,"",VLOOKUP($C28,選手名,VLOOKUP($C28,オーダー,N$6+1)+1))</f>
        <v>板井　愛夏</v>
      </c>
      <c r="O28" s="117"/>
      <c r="P28" s="28">
        <f>IF(COUNT($C28)=0,"",VLOOKUP($C28,選手学年,VLOOKUP($C28,オーダー,N$6+1)+1))</f>
        <v>1</v>
      </c>
      <c r="Q28" s="116" t="str">
        <f>IF(COUNT($C28)=0,"",VLOOKUP($C28,選手名,VLOOKUP($C28,オーダー,Q$6+1)+1))</f>
        <v>石田　奈々</v>
      </c>
      <c r="R28" s="117"/>
      <c r="S28" s="28">
        <f>IF(COUNT($C28)=0,"",VLOOKUP($C28,選手学年,VLOOKUP($C28,オーダー,Q$6+1)+1))</f>
        <v>3</v>
      </c>
      <c r="T28" s="116" t="str">
        <f>IF(COUNT($C28)=0,"",VLOOKUP($C28,選手名,VLOOKUP($C28,オーダー,T$6+1)+1))</f>
        <v>石田　早優美</v>
      </c>
      <c r="U28" s="117"/>
      <c r="V28" s="29">
        <f>IF(COUNT($C28)=0,"",VLOOKUP($C28,選手学年,VLOOKUP($C28,オーダー,T$6+1)+1))</f>
        <v>2</v>
      </c>
      <c r="W28" s="116">
        <f>IF(COUNT($C28)=0,"",VLOOKUP($C28,選手名,VLOOKUP($C28,オーダー,W$6+1)+1))</f>
        <v>10</v>
      </c>
      <c r="X28" s="117"/>
      <c r="Y28" s="28">
        <f>IF(COUNT($C28)=0,"",VLOOKUP($C28,選手学年,VLOOKUP($C28,オーダー,W$6+1)+1))</f>
        <v>10</v>
      </c>
      <c r="Z28" s="116">
        <f>IF(COUNT($C28)=0,"",VLOOKUP($C28,選手名,VLOOKUP($C28,オーダー,Z$6+1)+1))</f>
        <v>10</v>
      </c>
      <c r="AA28" s="117"/>
      <c r="AB28" s="28">
        <f>IF(COUNT($C28)=0,"",VLOOKUP($C28,選手学年,VLOOKUP($C28,オーダー,Z$6+1)+1))</f>
        <v>10</v>
      </c>
      <c r="AC28" s="118" t="str">
        <f>TEXT(VLOOKUP(C28,出場校,6)*10000+VLOOKUP(C28,出場校,7)*100+VLOOKUP(C28,出場校,8),"00'00")</f>
        <v>00'00</v>
      </c>
      <c r="AD28" s="119"/>
    </row>
    <row r="29" spans="2:30" ht="15" customHeight="1">
      <c r="B29" s="112"/>
      <c r="C29" s="114"/>
      <c r="D29" s="20" t="str">
        <f>IF(COUNT(C28)=0,"",TEXT(VLOOKUP(C28,出場校,3),"(@)"))</f>
        <v>(津久見市)</v>
      </c>
      <c r="E29" s="21"/>
      <c r="F29" s="107"/>
      <c r="G29" s="107"/>
      <c r="H29" s="22" t="str">
        <f>TEXT(VLOOKUP($C28,順位変動,H$6*2),"(#)")</f>
        <v>(8)</v>
      </c>
      <c r="I29" s="107" t="str">
        <f>IF(VLOOKUP(VLOOKUP($C28,順位変動,H$6*2),区間2,4)&lt;10000,TEXT(VLOOKUP(VLOOKUP($C28,順位変動,H$6*2),区間2,4),"00'00"),TEXT(VLOOKUP(VLOOKUP($C28,順位変動,H$6*2),区間2,4),"#°00'00"))</f>
        <v>15'34</v>
      </c>
      <c r="J29" s="107"/>
      <c r="K29" s="22" t="str">
        <f>TEXT(VLOOKUP($C28,順位変動,K$6*2),"(#)")</f>
        <v>(7)</v>
      </c>
      <c r="L29" s="107" t="str">
        <f>IF(VLOOKUP(VLOOKUP($C28,順位変動,K$6*2),区間3,4)&lt;10000,TEXT(VLOOKUP(VLOOKUP($C28,順位変動,K$6*2),区間3,4),"00'00"),TEXT(VLOOKUP(VLOOKUP($C28,順位変動,K$6*2),区間3,4),"#°00'00"))</f>
        <v>23'31</v>
      </c>
      <c r="M29" s="107"/>
      <c r="N29" s="22" t="str">
        <f>TEXT(VLOOKUP($C28,順位変動,N$6*2),"(#)")</f>
        <v>(7)</v>
      </c>
      <c r="O29" s="107" t="str">
        <f>IF(VLOOKUP(VLOOKUP($C28,順位変動,N$6*2),区間4,4)&lt;10000,TEXT(VLOOKUP(VLOOKUP($C28,順位変動,N$6*2),区間4,4),"00'00"),TEXT(VLOOKUP(VLOOKUP($C28,順位変動,N$6*2),区間4,4),"#°00'00"))</f>
        <v>32'16</v>
      </c>
      <c r="P29" s="107"/>
      <c r="Q29" s="22" t="str">
        <f>TEXT(VLOOKUP($C28,順位変動,Q$6*2),"(#)")</f>
        <v>(7)</v>
      </c>
      <c r="R29" s="107" t="str">
        <f>IF(VLOOKUP(VLOOKUP($C28,順位変動,Q$6*2),区間5,4)&lt;10000,TEXT(VLOOKUP(VLOOKUP($C28,順位変動,Q$6*2),区間5,4),"00'00"),TEXT(VLOOKUP(VLOOKUP($C28,順位変動,Q$6*2),区間5,4),"#°00'00"))</f>
        <v>40'57</v>
      </c>
      <c r="S29" s="107"/>
      <c r="T29" s="22" t="e">
        <f>TEXT(VLOOKUP($C28,順位変動,T$6*2),"(#)")</f>
        <v>#REF!</v>
      </c>
      <c r="U29" s="107" t="e">
        <f>IF(VLOOKUP(VLOOKUP($C28,順位変動,T$6*2),区間6,4)&lt;10000,TEXT(VLOOKUP(VLOOKUP($C28,順位変動,T$6*2),区間6,4),"00'00"),TEXT(VLOOKUP(VLOOKUP($C28,順位変動,T$6*2),区間6,4),"#°00'00"))</f>
        <v>#REF!</v>
      </c>
      <c r="V29" s="108"/>
      <c r="W29" s="22" t="e">
        <f>TEXT(VLOOKUP($C28,順位変動,W$6*2),"(#)")</f>
        <v>#REF!</v>
      </c>
      <c r="X29" s="107" t="e">
        <f>IF(VLOOKUP(VLOOKUP($C28,順位変動,W$6*2),区間7,4)&lt;10000,TEXT(VLOOKUP(VLOOKUP($C28,順位変動,W$6*2),区間7,4),"00'00"),TEXT(VLOOKUP(VLOOKUP($C28,順位変動,W$6*2),区間7,4),"#°00'00"))</f>
        <v>#REF!</v>
      </c>
      <c r="Y29" s="107"/>
      <c r="Z29" s="22" t="e">
        <f>TEXT(VLOOKUP($C28,順位変動,Z$6*2),"(#)")</f>
        <v>#REF!</v>
      </c>
      <c r="AA29" s="107" t="e">
        <f>IF(VLOOKUP(VLOOKUP($C28,順位変動,Z$6*2),区間8,4)&lt;10000,TEXT(VLOOKUP(VLOOKUP($C28,順位変動,Z$6*2),区間8,4),"00'00"),TEXT(VLOOKUP(VLOOKUP($C28,順位変動,Z$6*2),区間8,4),"#°00'00"))</f>
        <v>#REF!</v>
      </c>
      <c r="AB29" s="107"/>
      <c r="AC29" s="121" t="str">
        <f>R29</f>
        <v>40'57</v>
      </c>
      <c r="AD29" s="122"/>
    </row>
    <row r="30" spans="2:30" ht="15" customHeight="1">
      <c r="B30" s="112"/>
      <c r="C30" s="115"/>
      <c r="D30" s="23" t="str">
        <f>IF(COUNT(C28)=0,"",TEXT(VLOOKUP(B28,区間5,4),"00分00秒"))</f>
        <v>40分57秒</v>
      </c>
      <c r="E30" s="30" t="str">
        <f>TEXT(VLOOKUP($C28,順位変動,E$6*2),"(#)")</f>
        <v>(9)</v>
      </c>
      <c r="F30" s="123" t="str">
        <f>IF(VLOOKUP(VLOOKUP($C28,順位変動,E$6*2),区間1,4)&lt;10000,TEXT(VLOOKUP(VLOOKUP($C28,順位変動,E$6*2),区間1,4),"00'00"),TEXT(VLOOKUP(VLOOKUP($C28,順位変動,E$6*2),区間1,4),"#°00'00"))</f>
        <v>07'47</v>
      </c>
      <c r="G30" s="123"/>
      <c r="H30" s="31" t="str">
        <f>TEXT(VLOOKUP($C28,区間記録2,2),"(#)")</f>
        <v>(7)</v>
      </c>
      <c r="I30" s="123" t="str">
        <f>TEXT(VLOOKUP($C28,区間記録2,4),"00'00")</f>
        <v>07'47</v>
      </c>
      <c r="J30" s="123"/>
      <c r="K30" s="31" t="str">
        <f>TEXT(VLOOKUP($C28,区間記録3,2),"(#)")</f>
        <v>(5)</v>
      </c>
      <c r="L30" s="123" t="str">
        <f>TEXT(VLOOKUP($C28,区間記録3,4),"00'00")</f>
        <v>07'57</v>
      </c>
      <c r="M30" s="123"/>
      <c r="N30" s="31" t="str">
        <f>TEXT(VLOOKUP($C28,区間記録4,2),"(#)")</f>
        <v>(8)</v>
      </c>
      <c r="O30" s="123" t="str">
        <f>TEXT(VLOOKUP($C28,区間記録4,4),"00'00")</f>
        <v>08'45</v>
      </c>
      <c r="P30" s="123"/>
      <c r="Q30" s="31" t="str">
        <f>TEXT(VLOOKUP($C28,区間記録5,2),"(#)")</f>
        <v>(10)</v>
      </c>
      <c r="R30" s="123" t="str">
        <f>TEXT(VLOOKUP($C28,区間記録5,4),"00'00")</f>
        <v>08'41</v>
      </c>
      <c r="S30" s="123"/>
      <c r="T30" s="31" t="str">
        <f>TEXT(VLOOKUP($C28,区間記録6,2),"(#)")</f>
        <v/>
      </c>
      <c r="U30" s="123" t="str">
        <f>TEXT(VLOOKUP($C28,区間記録6,4),"00'00")</f>
        <v/>
      </c>
      <c r="V30" s="124"/>
      <c r="W30" s="31" t="str">
        <f>TEXT(VLOOKUP($C28,区間記録7,2),"(#)")</f>
        <v/>
      </c>
      <c r="X30" s="123" t="str">
        <f>TEXT(VLOOKUP($C28,区間記録7,4),"00'00")</f>
        <v/>
      </c>
      <c r="Y30" s="123"/>
      <c r="Z30" s="31" t="str">
        <f>TEXT(VLOOKUP($C28,区間記録8,2),"(#)")</f>
        <v/>
      </c>
      <c r="AA30" s="123" t="str">
        <f>TEXT(VLOOKUP($C28,区間記録8,4),"00'00")</f>
        <v/>
      </c>
      <c r="AB30" s="123"/>
      <c r="AC30" s="24" t="str">
        <f>TEXT(VLOOKUP(C28,躍進,6),"(#)")</f>
        <v/>
      </c>
      <c r="AD30" s="25" t="str">
        <f>IF(VLOOKUP(C28,躍進,4)="","",IF(VLOOKUP(C28,躍進,4)&lt;0,TEXT(INT(ABS(VLOOKUP(C28,躍進,4))/60)*100+MOD(ABS(VLOOKUP(C28,躍進,4)),60),"-00'00"),TEXT(INT(VLOOKUP(C28,躍進,4)/60)*100+MOD(VLOOKUP(C28,躍進,4),60),"+00'00")))</f>
        <v/>
      </c>
    </row>
    <row r="31" spans="2:30" ht="15" customHeight="1">
      <c r="B31" s="112">
        <v>8</v>
      </c>
      <c r="C31" s="120">
        <f>VLOOKUP(B31,区間5,2)</f>
        <v>1</v>
      </c>
      <c r="D31" s="27" t="str">
        <f>IF(COUNT(C31)=0,"",VLOOKUP(C31,出場校,2))</f>
        <v>臼杵東中学校</v>
      </c>
      <c r="E31" s="117" t="str">
        <f>IF(COUNT($C31)=0,"",VLOOKUP($C31,選手名,VLOOKUP($C31,オーダー,E$6+1)+1))</f>
        <v>吉高　夏海</v>
      </c>
      <c r="F31" s="117"/>
      <c r="G31" s="28">
        <f>IF(COUNT($C31)=0,"",VLOOKUP($C31,選手学年,VLOOKUP($C31,オーダー,E$6+1)+1))</f>
        <v>2</v>
      </c>
      <c r="H31" s="116" t="str">
        <f>IF(COUNT($C31)=0,"",VLOOKUP($C31,選手名,VLOOKUP($C31,オーダー,H$6+1)+1))</f>
        <v>長野　美樹</v>
      </c>
      <c r="I31" s="117"/>
      <c r="J31" s="28">
        <f>IF(COUNT($C31)=0,"",VLOOKUP($C31,選手学年,VLOOKUP($C31,オーダー,H$6+1)+1))</f>
        <v>1</v>
      </c>
      <c r="K31" s="116" t="str">
        <f>IF(COUNT($C31)=0,"",VLOOKUP($C31,選手名,VLOOKUP($C31,オーダー,K$6+1)+1))</f>
        <v>岡村　周子</v>
      </c>
      <c r="L31" s="117"/>
      <c r="M31" s="28">
        <f>IF(COUNT($C31)=0,"",VLOOKUP($C31,選手学年,VLOOKUP($C31,オーダー,K$6+1)+1))</f>
        <v>1</v>
      </c>
      <c r="N31" s="116" t="str">
        <f>IF(COUNT($C31)=0,"",VLOOKUP($C31,選手名,VLOOKUP($C31,オーダー,N$6+1)+1))</f>
        <v>増野　千夏</v>
      </c>
      <c r="O31" s="117"/>
      <c r="P31" s="28">
        <f>IF(COUNT($C31)=0,"",VLOOKUP($C31,選手学年,VLOOKUP($C31,オーダー,N$6+1)+1))</f>
        <v>1</v>
      </c>
      <c r="Q31" s="116" t="str">
        <f>IF(COUNT($C31)=0,"",VLOOKUP($C31,選手名,VLOOKUP($C31,オーダー,Q$6+1)+1))</f>
        <v>小手川　紗羽</v>
      </c>
      <c r="R31" s="117"/>
      <c r="S31" s="28">
        <f>IF(COUNT($C31)=0,"",VLOOKUP($C31,選手学年,VLOOKUP($C31,オーダー,Q$6+1)+1))</f>
        <v>1</v>
      </c>
      <c r="T31" s="116">
        <f>IF(COUNT($C31)=0,"",VLOOKUP($C31,選手名,VLOOKUP($C31,オーダー,T$6+1)+1))</f>
        <v>1</v>
      </c>
      <c r="U31" s="117"/>
      <c r="V31" s="29">
        <f>IF(COUNT($C31)=0,"",VLOOKUP($C31,選手学年,VLOOKUP($C31,オーダー,T$6+1)+1))</f>
        <v>1</v>
      </c>
      <c r="W31" s="116">
        <f>IF(COUNT($C31)=0,"",VLOOKUP($C31,選手名,VLOOKUP($C31,オーダー,W$6+1)+1))</f>
        <v>1</v>
      </c>
      <c r="X31" s="117"/>
      <c r="Y31" s="28">
        <f>IF(COUNT($C31)=0,"",VLOOKUP($C31,選手学年,VLOOKUP($C31,オーダー,W$6+1)+1))</f>
        <v>1</v>
      </c>
      <c r="Z31" s="116">
        <f>IF(COUNT($C31)=0,"",VLOOKUP($C31,選手名,VLOOKUP($C31,オーダー,Z$6+1)+1))</f>
        <v>1</v>
      </c>
      <c r="AA31" s="117"/>
      <c r="AB31" s="28">
        <f>IF(COUNT($C31)=0,"",VLOOKUP($C31,選手学年,VLOOKUP($C31,オーダー,Z$6+1)+1))</f>
        <v>1</v>
      </c>
      <c r="AC31" s="118" t="str">
        <f>TEXT(VLOOKUP(C31,出場校,6)*10000+VLOOKUP(C31,出場校,7)*100+VLOOKUP(C31,出場校,8),"00'00")</f>
        <v>00'00</v>
      </c>
      <c r="AD31" s="119"/>
    </row>
    <row r="32" spans="2:30" ht="15" customHeight="1">
      <c r="B32" s="112"/>
      <c r="C32" s="114"/>
      <c r="D32" s="20" t="str">
        <f>IF(COUNT(C31)=0,"",TEXT(VLOOKUP(C31,出場校,3),"(@)"))</f>
        <v>(臼杵市)</v>
      </c>
      <c r="E32" s="21"/>
      <c r="F32" s="107"/>
      <c r="G32" s="107"/>
      <c r="H32" s="22" t="str">
        <f>TEXT(VLOOKUP($C31,順位変動,H$6*2),"(#)")</f>
        <v>(7)</v>
      </c>
      <c r="I32" s="107" t="str">
        <f>IF(VLOOKUP(VLOOKUP($C31,順位変動,H$6*2),区間2,4)&lt;10000,TEXT(VLOOKUP(VLOOKUP($C31,順位変動,H$6*2),区間2,4),"00'00"),TEXT(VLOOKUP(VLOOKUP($C31,順位変動,H$6*2),区間2,4),"#°00'00"))</f>
        <v>15'19</v>
      </c>
      <c r="J32" s="107"/>
      <c r="K32" s="22" t="str">
        <f>TEXT(VLOOKUP($C31,順位変動,K$6*2),"(#)")</f>
        <v>(8)</v>
      </c>
      <c r="L32" s="107" t="str">
        <f>IF(VLOOKUP(VLOOKUP($C31,順位変動,K$6*2),区間3,4)&lt;10000,TEXT(VLOOKUP(VLOOKUP($C31,順位変動,K$6*2),区間3,4),"00'00"),TEXT(VLOOKUP(VLOOKUP($C31,順位変動,K$6*2),区間3,4),"#°00'00"))</f>
        <v>23'53</v>
      </c>
      <c r="M32" s="107"/>
      <c r="N32" s="22" t="str">
        <f>TEXT(VLOOKUP($C31,順位変動,N$6*2),"(#)")</f>
        <v>(8)</v>
      </c>
      <c r="O32" s="107" t="str">
        <f>IF(VLOOKUP(VLOOKUP($C31,順位変動,N$6*2),区間4,4)&lt;10000,TEXT(VLOOKUP(VLOOKUP($C31,順位変動,N$6*2),区間4,4),"00'00"),TEXT(VLOOKUP(VLOOKUP($C31,順位変動,N$6*2),区間4,4),"#°00'00"))</f>
        <v>32'58</v>
      </c>
      <c r="P32" s="107"/>
      <c r="Q32" s="22" t="str">
        <f>TEXT(VLOOKUP($C31,順位変動,Q$6*2),"(#)")</f>
        <v>(8)</v>
      </c>
      <c r="R32" s="107" t="str">
        <f>IF(VLOOKUP(VLOOKUP($C31,順位変動,Q$6*2),区間5,4)&lt;10000,TEXT(VLOOKUP(VLOOKUP($C31,順位変動,Q$6*2),区間5,4),"00'00"),TEXT(VLOOKUP(VLOOKUP($C31,順位変動,Q$6*2),区間5,4),"#°00'00"))</f>
        <v>41'32</v>
      </c>
      <c r="S32" s="107"/>
      <c r="T32" s="22" t="e">
        <f>TEXT(VLOOKUP($C31,順位変動,T$6*2),"(#)")</f>
        <v>#REF!</v>
      </c>
      <c r="U32" s="107" t="e">
        <f>IF(VLOOKUP(VLOOKUP($C31,順位変動,T$6*2),区間6,4)&lt;10000,TEXT(VLOOKUP(VLOOKUP($C31,順位変動,T$6*2),区間6,4),"00'00"),TEXT(VLOOKUP(VLOOKUP($C31,順位変動,T$6*2),区間6,4),"#°00'00"))</f>
        <v>#REF!</v>
      </c>
      <c r="V32" s="108"/>
      <c r="W32" s="22" t="e">
        <f>TEXT(VLOOKUP($C31,順位変動,W$6*2),"(#)")</f>
        <v>#REF!</v>
      </c>
      <c r="X32" s="107" t="e">
        <f>IF(VLOOKUP(VLOOKUP($C31,順位変動,W$6*2),区間7,4)&lt;10000,TEXT(VLOOKUP(VLOOKUP($C31,順位変動,W$6*2),区間7,4),"00'00"),TEXT(VLOOKUP(VLOOKUP($C31,順位変動,W$6*2),区間7,4),"#°00'00"))</f>
        <v>#REF!</v>
      </c>
      <c r="Y32" s="107"/>
      <c r="Z32" s="22" t="e">
        <f>TEXT(VLOOKUP($C31,順位変動,Z$6*2),"(#)")</f>
        <v>#REF!</v>
      </c>
      <c r="AA32" s="107" t="e">
        <f>IF(VLOOKUP(VLOOKUP($C31,順位変動,Z$6*2),区間8,4)&lt;10000,TEXT(VLOOKUP(VLOOKUP($C31,順位変動,Z$6*2),区間8,4),"00'00"),TEXT(VLOOKUP(VLOOKUP($C31,順位変動,Z$6*2),区間8,4),"#°00'00"))</f>
        <v>#REF!</v>
      </c>
      <c r="AB32" s="107"/>
      <c r="AC32" s="121" t="str">
        <f>R32</f>
        <v>41'32</v>
      </c>
      <c r="AD32" s="122"/>
    </row>
    <row r="33" spans="2:30" ht="15" customHeight="1">
      <c r="B33" s="112"/>
      <c r="C33" s="115"/>
      <c r="D33" s="23" t="str">
        <f>IF(COUNT(C31)=0,"",TEXT(VLOOKUP(B31,区間5,4),"00分00秒"))</f>
        <v>41分32秒</v>
      </c>
      <c r="E33" s="30" t="str">
        <f>TEXT(VLOOKUP($C31,順位変動,E$6*2),"(#)")</f>
        <v>(7)</v>
      </c>
      <c r="F33" s="123" t="str">
        <f>IF(VLOOKUP(VLOOKUP($C31,順位変動,E$6*2),区間1,4)&lt;10000,TEXT(VLOOKUP(VLOOKUP($C31,順位変動,E$6*2),区間1,4),"00'00"),TEXT(VLOOKUP(VLOOKUP($C31,順位変動,E$6*2),区間1,4),"#°00'00"))</f>
        <v>07'30</v>
      </c>
      <c r="G33" s="123"/>
      <c r="H33" s="31" t="str">
        <f>TEXT(VLOOKUP($C31,区間記録2,2),"(#)")</f>
        <v>(8)</v>
      </c>
      <c r="I33" s="123" t="str">
        <f>TEXT(VLOOKUP($C31,区間記録2,4),"00'00")</f>
        <v>07'49</v>
      </c>
      <c r="J33" s="123"/>
      <c r="K33" s="31" t="str">
        <f>TEXT(VLOOKUP($C31,区間記録3,2),"(#)")</f>
        <v>(9)</v>
      </c>
      <c r="L33" s="123" t="str">
        <f>TEXT(VLOOKUP($C31,区間記録3,4),"00'00")</f>
        <v>08'34</v>
      </c>
      <c r="M33" s="123"/>
      <c r="N33" s="31" t="str">
        <f>TEXT(VLOOKUP($C31,区間記録4,2),"(#)")</f>
        <v>(10)</v>
      </c>
      <c r="O33" s="123" t="str">
        <f>TEXT(VLOOKUP($C31,区間記録4,4),"00'00")</f>
        <v>09'05</v>
      </c>
      <c r="P33" s="123"/>
      <c r="Q33" s="31" t="str">
        <f>TEXT(VLOOKUP($C31,区間記録5,2),"(#)")</f>
        <v>(8)</v>
      </c>
      <c r="R33" s="123" t="str">
        <f>TEXT(VLOOKUP($C31,区間記録5,4),"00'00")</f>
        <v>08'34</v>
      </c>
      <c r="S33" s="123"/>
      <c r="T33" s="31" t="str">
        <f>TEXT(VLOOKUP($C31,区間記録6,2),"(#)")</f>
        <v/>
      </c>
      <c r="U33" s="123" t="str">
        <f>TEXT(VLOOKUP($C31,区間記録6,4),"00'00")</f>
        <v/>
      </c>
      <c r="V33" s="124"/>
      <c r="W33" s="31" t="str">
        <f>TEXT(VLOOKUP($C31,区間記録7,2),"(#)")</f>
        <v/>
      </c>
      <c r="X33" s="123" t="str">
        <f>TEXT(VLOOKUP($C31,区間記録7,4),"00'00")</f>
        <v/>
      </c>
      <c r="Y33" s="123"/>
      <c r="Z33" s="31" t="str">
        <f>TEXT(VLOOKUP($C31,区間記録8,2),"(#)")</f>
        <v/>
      </c>
      <c r="AA33" s="123" t="str">
        <f>TEXT(VLOOKUP($C31,区間記録8,4),"00'00")</f>
        <v/>
      </c>
      <c r="AB33" s="123"/>
      <c r="AC33" s="32" t="str">
        <f>TEXT(VLOOKUP(C31,躍進,6),"(#)")</f>
        <v/>
      </c>
      <c r="AD33" s="33" t="str">
        <f>IF(VLOOKUP(C31,躍進,4)="","",IF(VLOOKUP(C31,躍進,4)&lt;0,TEXT(INT(ABS(VLOOKUP(C31,躍進,4))/60)*100+MOD(ABS(VLOOKUP(C31,躍進,4)),60),"-00'00"),TEXT(INT(VLOOKUP(C31,躍進,4)/60)*100+MOD(VLOOKUP(C31,躍進,4),60),"+00'00")))</f>
        <v/>
      </c>
    </row>
    <row r="34" spans="2:30" ht="15" customHeight="1">
      <c r="B34" s="125">
        <v>9</v>
      </c>
      <c r="C34" s="120">
        <f>VLOOKUP(B34,区間5,2)</f>
        <v>12</v>
      </c>
      <c r="D34" s="34" t="str">
        <f>IF(COUNT(C34)=0,"",VLOOKUP(C34,出場校,2))</f>
        <v>東中津中学校</v>
      </c>
      <c r="E34" s="94" t="str">
        <f>IF(COUNT($C34)=0,"",VLOOKUP($C34,選手名,VLOOKUP($C34,オーダー,E$6+1)+1))</f>
        <v>大塚　彩也香</v>
      </c>
      <c r="F34" s="94"/>
      <c r="G34" s="35">
        <f>IF(COUNT($C34)=0,"",VLOOKUP($C34,選手学年,VLOOKUP($C34,オーダー,E$6+1)+1))</f>
        <v>2</v>
      </c>
      <c r="H34" s="93" t="str">
        <f>IF(COUNT($C34)=0,"",VLOOKUP($C34,選手名,VLOOKUP($C34,オーダー,H$6+1)+1))</f>
        <v>岩本　侑奈</v>
      </c>
      <c r="I34" s="94"/>
      <c r="J34" s="35">
        <f>IF(COUNT($C34)=0,"",VLOOKUP($C34,選手学年,VLOOKUP($C34,オーダー,H$6+1)+1))</f>
        <v>1</v>
      </c>
      <c r="K34" s="93" t="str">
        <f>IF(COUNT($C34)=0,"",VLOOKUP($C34,選手名,VLOOKUP($C34,オーダー,K$6+1)+1))</f>
        <v>藤岡　桃香</v>
      </c>
      <c r="L34" s="94"/>
      <c r="M34" s="35">
        <f>IF(COUNT($C34)=0,"",VLOOKUP($C34,選手学年,VLOOKUP($C34,オーダー,K$6+1)+1))</f>
        <v>1</v>
      </c>
      <c r="N34" s="93" t="str">
        <f>IF(COUNT($C34)=0,"",VLOOKUP($C34,選手名,VLOOKUP($C34,オーダー,N$6+1)+1))</f>
        <v>原田　麻希</v>
      </c>
      <c r="O34" s="94"/>
      <c r="P34" s="35">
        <f>IF(COUNT($C34)=0,"",VLOOKUP($C34,選手学年,VLOOKUP($C34,オーダー,N$6+1)+1))</f>
        <v>1</v>
      </c>
      <c r="Q34" s="93" t="str">
        <f>IF(COUNT($C34)=0,"",VLOOKUP($C34,選手名,VLOOKUP($C34,オーダー,Q$6+1)+1))</f>
        <v>冨嶋　祐子</v>
      </c>
      <c r="R34" s="94"/>
      <c r="S34" s="35">
        <f>IF(COUNT($C34)=0,"",VLOOKUP($C34,選手学年,VLOOKUP($C34,オーダー,Q$6+1)+1))</f>
        <v>3</v>
      </c>
      <c r="T34" s="93" t="str">
        <f>IF(COUNT($C34)=0,"",VLOOKUP($C34,選手名,VLOOKUP($C34,オーダー,T$6+1)+1))</f>
        <v>前山　あみ</v>
      </c>
      <c r="U34" s="94"/>
      <c r="V34" s="36">
        <f>IF(COUNT($C34)=0,"",VLOOKUP($C34,選手学年,VLOOKUP($C34,オーダー,T$6+1)+1))</f>
        <v>3</v>
      </c>
      <c r="W34" s="93">
        <f>IF(COUNT($C34)=0,"",VLOOKUP($C34,選手名,VLOOKUP($C34,オーダー,W$6+1)+1))</f>
        <v>12</v>
      </c>
      <c r="X34" s="94"/>
      <c r="Y34" s="35">
        <f>IF(COUNT($C34)=0,"",VLOOKUP($C34,選手学年,VLOOKUP($C34,オーダー,W$6+1)+1))</f>
        <v>12</v>
      </c>
      <c r="Z34" s="93">
        <f>IF(COUNT($C34)=0,"",VLOOKUP($C34,選手名,VLOOKUP($C34,オーダー,Z$6+1)+1))</f>
        <v>12</v>
      </c>
      <c r="AA34" s="94"/>
      <c r="AB34" s="35">
        <f>IF(COUNT($C34)=0,"",VLOOKUP($C34,選手学年,VLOOKUP($C34,オーダー,Z$6+1)+1))</f>
        <v>12</v>
      </c>
      <c r="AC34" s="121" t="str">
        <f>TEXT(VLOOKUP(C34,出場校,6)*10000+VLOOKUP(C34,出場校,7)*100+VLOOKUP(C34,出場校,8),"00'00")</f>
        <v>00'00</v>
      </c>
      <c r="AD34" s="122"/>
    </row>
    <row r="35" spans="2:30" ht="15" customHeight="1">
      <c r="B35" s="112"/>
      <c r="C35" s="114"/>
      <c r="D35" s="20" t="str">
        <f>IF(COUNT(C34)=0,"",TEXT(VLOOKUP(C34,出場校,3),"(@)"))</f>
        <v>(中津市)</v>
      </c>
      <c r="E35" s="21"/>
      <c r="F35" s="107"/>
      <c r="G35" s="107"/>
      <c r="H35" s="22" t="str">
        <f>TEXT(VLOOKUP($C34,順位変動,H$6*2),"(#)")</f>
        <v>(9)</v>
      </c>
      <c r="I35" s="107" t="str">
        <f>IF(VLOOKUP(VLOOKUP($C34,順位変動,H$6*2),区間2,4)&lt;10000,TEXT(VLOOKUP(VLOOKUP($C34,順位変動,H$6*2),区間2,4),"00'00"),TEXT(VLOOKUP(VLOOKUP($C34,順位変動,H$6*2),区間2,4),"#°00'00"))</f>
        <v>16'52</v>
      </c>
      <c r="J35" s="107"/>
      <c r="K35" s="22" t="str">
        <f>TEXT(VLOOKUP($C34,順位変動,K$6*2),"(#)")</f>
        <v>(9)</v>
      </c>
      <c r="L35" s="107" t="str">
        <f>IF(VLOOKUP(VLOOKUP($C34,順位変動,K$6*2),区間3,4)&lt;10000,TEXT(VLOOKUP(VLOOKUP($C34,順位変動,K$6*2),区間3,4),"00'00"),TEXT(VLOOKUP(VLOOKUP($C34,順位変動,K$6*2),区間3,4),"#°00'00"))</f>
        <v>25'25</v>
      </c>
      <c r="M35" s="107"/>
      <c r="N35" s="22" t="str">
        <f>TEXT(VLOOKUP($C34,順位変動,N$6*2),"(#)")</f>
        <v>(10)</v>
      </c>
      <c r="O35" s="107" t="str">
        <f>IF(VLOOKUP(VLOOKUP($C34,順位変動,N$6*2),区間4,4)&lt;10000,TEXT(VLOOKUP(VLOOKUP($C34,順位変動,N$6*2),区間4,4),"00'00"),TEXT(VLOOKUP(VLOOKUP($C34,順位変動,N$6*2),区間4,4),"#°00'00"))</f>
        <v>34'26</v>
      </c>
      <c r="P35" s="107"/>
      <c r="Q35" s="22" t="str">
        <f>TEXT(VLOOKUP($C34,順位変動,Q$6*2),"(#)")</f>
        <v>(9)</v>
      </c>
      <c r="R35" s="107" t="str">
        <f>IF(VLOOKUP(VLOOKUP($C34,順位変動,Q$6*2),区間5,4)&lt;10000,TEXT(VLOOKUP(VLOOKUP($C34,順位変動,Q$6*2),区間5,4),"00'00"),TEXT(VLOOKUP(VLOOKUP($C34,順位変動,Q$6*2),区間5,4),"#°00'00"))</f>
        <v>42'02</v>
      </c>
      <c r="S35" s="107"/>
      <c r="T35" s="22" t="e">
        <f>TEXT(VLOOKUP($C34,順位変動,T$6*2),"(#)")</f>
        <v>#REF!</v>
      </c>
      <c r="U35" s="107" t="e">
        <f>IF(VLOOKUP(VLOOKUP($C34,順位変動,T$6*2),区間6,4)&lt;10000,TEXT(VLOOKUP(VLOOKUP($C34,順位変動,T$6*2),区間6,4),"00'00"),TEXT(VLOOKUP(VLOOKUP($C34,順位変動,T$6*2),区間6,4),"#°00'00"))</f>
        <v>#REF!</v>
      </c>
      <c r="V35" s="108"/>
      <c r="W35" s="22" t="e">
        <f>TEXT(VLOOKUP($C34,順位変動,W$6*2),"(#)")</f>
        <v>#REF!</v>
      </c>
      <c r="X35" s="107" t="e">
        <f>IF(VLOOKUP(VLOOKUP($C34,順位変動,W$6*2),区間7,4)&lt;10000,TEXT(VLOOKUP(VLOOKUP($C34,順位変動,W$6*2),区間7,4),"00'00"),TEXT(VLOOKUP(VLOOKUP($C34,順位変動,W$6*2),区間7,4),"#°00'00"))</f>
        <v>#REF!</v>
      </c>
      <c r="Y35" s="107"/>
      <c r="Z35" s="22" t="e">
        <f>TEXT(VLOOKUP($C34,順位変動,Z$6*2),"(#)")</f>
        <v>#REF!</v>
      </c>
      <c r="AA35" s="107" t="e">
        <f>IF(VLOOKUP(VLOOKUP($C34,順位変動,Z$6*2),区間8,4)&lt;10000,TEXT(VLOOKUP(VLOOKUP($C34,順位変動,Z$6*2),区間8,4),"00'00"),TEXT(VLOOKUP(VLOOKUP($C34,順位変動,Z$6*2),区間8,4),"#°00'00"))</f>
        <v>#REF!</v>
      </c>
      <c r="AB35" s="107"/>
      <c r="AC35" s="121" t="str">
        <f>R35</f>
        <v>42'02</v>
      </c>
      <c r="AD35" s="122"/>
    </row>
    <row r="36" spans="2:30" ht="15" customHeight="1">
      <c r="B36" s="112"/>
      <c r="C36" s="115"/>
      <c r="D36" s="23" t="str">
        <f>IF(COUNT(C34)=0,"",TEXT(VLOOKUP(B34,区間5,4),"00分00秒"))</f>
        <v>42分02秒</v>
      </c>
      <c r="E36" s="30" t="str">
        <f>TEXT(VLOOKUP($C34,順位変動,E$6*2),"(#)")</f>
        <v>(8)</v>
      </c>
      <c r="F36" s="123" t="str">
        <f>IF(VLOOKUP(VLOOKUP($C34,順位変動,E$6*2),区間1,4)&lt;10000,TEXT(VLOOKUP(VLOOKUP($C34,順位変動,E$6*2),区間1,4),"00'00"),TEXT(VLOOKUP(VLOOKUP($C34,順位変動,E$6*2),区間1,4),"#°00'00"))</f>
        <v>07'37</v>
      </c>
      <c r="G36" s="123"/>
      <c r="H36" s="31" t="str">
        <f>TEXT(VLOOKUP($C34,区間記録2,2),"(#)")</f>
        <v>(11)</v>
      </c>
      <c r="I36" s="123" t="str">
        <f>TEXT(VLOOKUP($C34,区間記録2,4),"00'00")</f>
        <v>09'15</v>
      </c>
      <c r="J36" s="123"/>
      <c r="K36" s="31" t="str">
        <f>TEXT(VLOOKUP($C34,区間記録3,2),"(#)")</f>
        <v>(8)</v>
      </c>
      <c r="L36" s="123" t="str">
        <f>TEXT(VLOOKUP($C34,区間記録3,4),"00'00")</f>
        <v>08'33</v>
      </c>
      <c r="M36" s="123"/>
      <c r="N36" s="31" t="str">
        <f>TEXT(VLOOKUP($C34,区間記録4,2),"(#)")</f>
        <v>(9)</v>
      </c>
      <c r="O36" s="123" t="str">
        <f>TEXT(VLOOKUP($C34,区間記録4,4),"00'00")</f>
        <v>09'01</v>
      </c>
      <c r="P36" s="123"/>
      <c r="Q36" s="31" t="str">
        <f>TEXT(VLOOKUP($C34,区間記録5,2),"(#)")</f>
        <v>(3)</v>
      </c>
      <c r="R36" s="123" t="str">
        <f>TEXT(VLOOKUP($C34,区間記録5,4),"00'00")</f>
        <v>07'36</v>
      </c>
      <c r="S36" s="123"/>
      <c r="T36" s="31" t="str">
        <f>TEXT(VLOOKUP($C34,区間記録6,2),"(#)")</f>
        <v/>
      </c>
      <c r="U36" s="123" t="str">
        <f>TEXT(VLOOKUP($C34,区間記録6,4),"00'00")</f>
        <v/>
      </c>
      <c r="V36" s="124"/>
      <c r="W36" s="31" t="str">
        <f>TEXT(VLOOKUP($C34,区間記録7,2),"(#)")</f>
        <v/>
      </c>
      <c r="X36" s="123" t="str">
        <f>TEXT(VLOOKUP($C34,区間記録7,4),"00'00")</f>
        <v/>
      </c>
      <c r="Y36" s="123"/>
      <c r="Z36" s="31" t="str">
        <f>TEXT(VLOOKUP($C34,区間記録8,2),"(#)")</f>
        <v/>
      </c>
      <c r="AA36" s="123" t="str">
        <f>TEXT(VLOOKUP($C34,区間記録8,4),"00'00")</f>
        <v/>
      </c>
      <c r="AB36" s="123"/>
      <c r="AC36" s="24" t="str">
        <f>TEXT(VLOOKUP(C34,躍進,6),"(#)")</f>
        <v/>
      </c>
      <c r="AD36" s="25" t="str">
        <f>IF(VLOOKUP(C34,躍進,4)="","",IF(VLOOKUP(C34,躍進,4)&lt;0,TEXT(INT(ABS(VLOOKUP(C34,躍進,4))/60)*100+MOD(ABS(VLOOKUP(C34,躍進,4)),60),"-00'00"),TEXT(INT(VLOOKUP(C34,躍進,4)/60)*100+MOD(VLOOKUP(C34,躍進,4),60),"+00'00")))</f>
        <v/>
      </c>
    </row>
    <row r="37" spans="2:30" ht="15" customHeight="1">
      <c r="B37" s="112">
        <v>10</v>
      </c>
      <c r="C37" s="120">
        <f>VLOOKUP(B37,区間5,2)</f>
        <v>7</v>
      </c>
      <c r="D37" s="27" t="str">
        <f>IF(COUNT(C37)=0,"",VLOOKUP(C37,出場校,2))</f>
        <v>緑ヶ丘中学校</v>
      </c>
      <c r="E37" s="117" t="str">
        <f>IF(COUNT($C37)=0,"",VLOOKUP($C37,選手名,VLOOKUP($C37,オーダー,E$6+1)+1))</f>
        <v>山村　偲称乃</v>
      </c>
      <c r="F37" s="117"/>
      <c r="G37" s="28">
        <f>IF(COUNT($C37)=0,"",VLOOKUP($C37,選手学年,VLOOKUP($C37,オーダー,E$6+1)+1))</f>
        <v>1</v>
      </c>
      <c r="H37" s="116" t="str">
        <f>IF(COUNT($C37)=0,"",VLOOKUP($C37,選手名,VLOOKUP($C37,オーダー,H$6+1)+1))</f>
        <v>山村　春風</v>
      </c>
      <c r="I37" s="117"/>
      <c r="J37" s="28">
        <f>IF(COUNT($C37)=0,"",VLOOKUP($C37,選手学年,VLOOKUP($C37,オーダー,H$6+1)+1))</f>
        <v>2</v>
      </c>
      <c r="K37" s="116" t="str">
        <f>IF(COUNT($C37)=0,"",VLOOKUP($C37,選手名,VLOOKUP($C37,オーダー,K$6+1)+1))</f>
        <v>後藤　友花</v>
      </c>
      <c r="L37" s="117"/>
      <c r="M37" s="28">
        <f>IF(COUNT($C37)=0,"",VLOOKUP($C37,選手学年,VLOOKUP($C37,オーダー,K$6+1)+1))</f>
        <v>1</v>
      </c>
      <c r="N37" s="116" t="str">
        <f>IF(COUNT($C37)=0,"",VLOOKUP($C37,選手名,VLOOKUP($C37,オーダー,N$6+1)+1))</f>
        <v>野尻　瑠花</v>
      </c>
      <c r="O37" s="117"/>
      <c r="P37" s="28">
        <f>IF(COUNT($C37)=0,"",VLOOKUP($C37,選手学年,VLOOKUP($C37,オーダー,N$6+1)+1))</f>
        <v>2</v>
      </c>
      <c r="Q37" s="116" t="str">
        <f>IF(COUNT($C37)=0,"",VLOOKUP($C37,選手名,VLOOKUP($C37,オーダー,Q$6+1)+1))</f>
        <v>佐田　真幸花</v>
      </c>
      <c r="R37" s="117"/>
      <c r="S37" s="28">
        <f>IF(COUNT($C37)=0,"",VLOOKUP($C37,選手学年,VLOOKUP($C37,オーダー,Q$6+1)+1))</f>
        <v>1</v>
      </c>
      <c r="T37" s="116" t="str">
        <f>IF(COUNT($C37)=0,"",VLOOKUP($C37,選手名,VLOOKUP($C37,オーダー,T$6+1)+1))</f>
        <v>太田　夢翔</v>
      </c>
      <c r="U37" s="117"/>
      <c r="V37" s="29">
        <f>IF(COUNT($C37)=0,"",VLOOKUP($C37,選手学年,VLOOKUP($C37,オーダー,T$6+1)+1))</f>
        <v>1</v>
      </c>
      <c r="W37" s="116" t="str">
        <f>IF(COUNT($C37)=0,"",VLOOKUP($C37,選手名,VLOOKUP($C37,オーダー,W$6+1)+1))</f>
        <v>佐藤　珠姫</v>
      </c>
      <c r="X37" s="117"/>
      <c r="Y37" s="28">
        <f>IF(COUNT($C37)=0,"",VLOOKUP($C37,選手学年,VLOOKUP($C37,オーダー,W$6+1)+1))</f>
        <v>1</v>
      </c>
      <c r="Z37" s="116" t="str">
        <f>IF(COUNT($C37)=0,"",VLOOKUP($C37,選手名,VLOOKUP($C37,オーダー,Z$6+1)+1))</f>
        <v>浜田　殊実</v>
      </c>
      <c r="AA37" s="117"/>
      <c r="AB37" s="28">
        <f>IF(COUNT($C37)=0,"",VLOOKUP($C37,選手学年,VLOOKUP($C37,オーダー,Z$6+1)+1))</f>
        <v>1</v>
      </c>
      <c r="AC37" s="118" t="str">
        <f>TEXT(VLOOKUP(C37,出場校,6)*10000+VLOOKUP(C37,出場校,7)*100+VLOOKUP(C37,出場校,8),"00'00")</f>
        <v>00'00</v>
      </c>
      <c r="AD37" s="119"/>
    </row>
    <row r="38" spans="2:30" ht="15" customHeight="1">
      <c r="B38" s="112"/>
      <c r="C38" s="114"/>
      <c r="D38" s="20" t="str">
        <f>IF(COUNT(C37)=0,"",TEXT(VLOOKUP(C37,出場校,3),"(@)"))</f>
        <v>(竹田市)</v>
      </c>
      <c r="E38" s="21"/>
      <c r="F38" s="107"/>
      <c r="G38" s="107"/>
      <c r="H38" s="22" t="str">
        <f>TEXT(VLOOKUP($C37,順位変動,H$6*2),"(#)")</f>
        <v>(10)</v>
      </c>
      <c r="I38" s="107" t="str">
        <f>IF(VLOOKUP(VLOOKUP($C37,順位変動,H$6*2),区間2,4)&lt;10000,TEXT(VLOOKUP(VLOOKUP($C37,順位変動,H$6*2),区間2,4),"00'00"),TEXT(VLOOKUP(VLOOKUP($C37,順位変動,H$6*2),区間2,4),"#°00'00"))</f>
        <v>16'54</v>
      </c>
      <c r="J38" s="107"/>
      <c r="K38" s="22" t="str">
        <f>TEXT(VLOOKUP($C37,順位変動,K$6*2),"(#)")</f>
        <v>(10)</v>
      </c>
      <c r="L38" s="107" t="str">
        <f>IF(VLOOKUP(VLOOKUP($C37,順位変動,K$6*2),区間3,4)&lt;10000,TEXT(VLOOKUP(VLOOKUP($C37,順位変動,K$6*2),区間3,4),"00'00"),TEXT(VLOOKUP(VLOOKUP($C37,順位変動,K$6*2),区間3,4),"#°00'00"))</f>
        <v>25'31</v>
      </c>
      <c r="M38" s="107"/>
      <c r="N38" s="22" t="str">
        <f>TEXT(VLOOKUP($C37,順位変動,N$6*2),"(#)")</f>
        <v>(9)</v>
      </c>
      <c r="O38" s="107" t="str">
        <f>IF(VLOOKUP(VLOOKUP($C37,順位変動,N$6*2),区間4,4)&lt;10000,TEXT(VLOOKUP(VLOOKUP($C37,順位変動,N$6*2),区間4,4),"00'00"),TEXT(VLOOKUP(VLOOKUP($C37,順位変動,N$6*2),区間4,4),"#°00'00"))</f>
        <v>34'09</v>
      </c>
      <c r="P38" s="107"/>
      <c r="Q38" s="22" t="str">
        <f>TEXT(VLOOKUP($C37,順位変動,Q$6*2),"(#)")</f>
        <v>(10)</v>
      </c>
      <c r="R38" s="107" t="str">
        <f>IF(VLOOKUP(VLOOKUP($C37,順位変動,Q$6*2),区間5,4)&lt;10000,TEXT(VLOOKUP(VLOOKUP($C37,順位変動,Q$6*2),区間5,4),"00'00"),TEXT(VLOOKUP(VLOOKUP($C37,順位変動,Q$6*2),区間5,4),"#°00'00"))</f>
        <v>42'29</v>
      </c>
      <c r="S38" s="107"/>
      <c r="T38" s="22" t="e">
        <f>TEXT(VLOOKUP($C37,順位変動,T$6*2),"(#)")</f>
        <v>#REF!</v>
      </c>
      <c r="U38" s="107" t="e">
        <f>IF(VLOOKUP(VLOOKUP($C37,順位変動,T$6*2),区間6,4)&lt;10000,TEXT(VLOOKUP(VLOOKUP($C37,順位変動,T$6*2),区間6,4),"00'00"),TEXT(VLOOKUP(VLOOKUP($C37,順位変動,T$6*2),区間6,4),"#°00'00"))</f>
        <v>#REF!</v>
      </c>
      <c r="V38" s="108"/>
      <c r="W38" s="22" t="e">
        <f>TEXT(VLOOKUP($C37,順位変動,W$6*2),"(#)")</f>
        <v>#REF!</v>
      </c>
      <c r="X38" s="107" t="e">
        <f>IF(VLOOKUP(VLOOKUP($C37,順位変動,W$6*2),区間7,4)&lt;10000,TEXT(VLOOKUP(VLOOKUP($C37,順位変動,W$6*2),区間7,4),"00'00"),TEXT(VLOOKUP(VLOOKUP($C37,順位変動,W$6*2),区間7,4),"#°00'00"))</f>
        <v>#REF!</v>
      </c>
      <c r="Y38" s="107"/>
      <c r="Z38" s="22" t="e">
        <f>TEXT(VLOOKUP($C37,順位変動,Z$6*2),"(#)")</f>
        <v>#REF!</v>
      </c>
      <c r="AA38" s="107" t="e">
        <f>IF(VLOOKUP(VLOOKUP($C37,順位変動,Z$6*2),区間8,4)&lt;10000,TEXT(VLOOKUP(VLOOKUP($C37,順位変動,Z$6*2),区間8,4),"00'00"),TEXT(VLOOKUP(VLOOKUP($C37,順位変動,Z$6*2),区間8,4),"#°00'00"))</f>
        <v>#REF!</v>
      </c>
      <c r="AB38" s="107"/>
      <c r="AC38" s="121" t="str">
        <f>R38</f>
        <v>42'29</v>
      </c>
      <c r="AD38" s="122"/>
    </row>
    <row r="39" spans="2:30" ht="15" customHeight="1">
      <c r="B39" s="112"/>
      <c r="C39" s="115"/>
      <c r="D39" s="23" t="str">
        <f>IF(COUNT(C37)=0,"",TEXT(VLOOKUP(B37,区間5,4),"00分00秒"))</f>
        <v>42分29秒</v>
      </c>
      <c r="E39" s="30" t="str">
        <f>TEXT(VLOOKUP($C37,順位変動,E$6*2),"(#)")</f>
        <v>(11)</v>
      </c>
      <c r="F39" s="123" t="str">
        <f>IF(VLOOKUP(VLOOKUP($C37,順位変動,E$6*2),区間1,4)&lt;10000,TEXT(VLOOKUP(VLOOKUP($C37,順位変動,E$6*2),区間1,4),"00'00"),TEXT(VLOOKUP(VLOOKUP($C37,順位変動,E$6*2),区間1,4),"#°00'00"))</f>
        <v>08'29</v>
      </c>
      <c r="G39" s="123"/>
      <c r="H39" s="31" t="str">
        <f>TEXT(VLOOKUP($C37,区間記録2,2),"(#)")</f>
        <v>(9)</v>
      </c>
      <c r="I39" s="123" t="str">
        <f>TEXT(VLOOKUP($C37,区間記録2,4),"00'00")</f>
        <v>08'25</v>
      </c>
      <c r="J39" s="123"/>
      <c r="K39" s="31" t="str">
        <f>TEXT(VLOOKUP($C37,区間記録3,2),"(#)")</f>
        <v>(10)</v>
      </c>
      <c r="L39" s="123" t="str">
        <f>TEXT(VLOOKUP($C37,区間記録3,4),"00'00")</f>
        <v>08'37</v>
      </c>
      <c r="M39" s="123"/>
      <c r="N39" s="31" t="str">
        <f>TEXT(VLOOKUP($C37,区間記録4,2),"(#)")</f>
        <v>(7)</v>
      </c>
      <c r="O39" s="123" t="str">
        <f>TEXT(VLOOKUP($C37,区間記録4,4),"00'00")</f>
        <v>08'38</v>
      </c>
      <c r="P39" s="123"/>
      <c r="Q39" s="31" t="str">
        <f>TEXT(VLOOKUP($C37,区間記録5,2),"(#)")</f>
        <v>(5)</v>
      </c>
      <c r="R39" s="123" t="str">
        <f>TEXT(VLOOKUP($C37,区間記録5,4),"00'00")</f>
        <v>08'20</v>
      </c>
      <c r="S39" s="123"/>
      <c r="T39" s="31" t="str">
        <f>TEXT(VLOOKUP($C37,区間記録6,2),"(#)")</f>
        <v/>
      </c>
      <c r="U39" s="123" t="str">
        <f>TEXT(VLOOKUP($C37,区間記録6,4),"00'00")</f>
        <v/>
      </c>
      <c r="V39" s="124"/>
      <c r="W39" s="31" t="str">
        <f>TEXT(VLOOKUP($C37,区間記録7,2),"(#)")</f>
        <v/>
      </c>
      <c r="X39" s="123" t="str">
        <f>TEXT(VLOOKUP($C37,区間記録7,4),"00'00")</f>
        <v/>
      </c>
      <c r="Y39" s="123"/>
      <c r="Z39" s="31" t="str">
        <f>TEXT(VLOOKUP($C37,区間記録8,2),"(#)")</f>
        <v/>
      </c>
      <c r="AA39" s="123" t="str">
        <f>TEXT(VLOOKUP($C37,区間記録8,4),"00'00")</f>
        <v/>
      </c>
      <c r="AB39" s="123"/>
      <c r="AC39" s="32" t="str">
        <f>TEXT(VLOOKUP(C37,躍進,6),"(#)")</f>
        <v/>
      </c>
      <c r="AD39" s="33" t="str">
        <f>IF(VLOOKUP(C37,躍進,4)="","",IF(VLOOKUP(C37,躍進,4)&lt;0,TEXT(INT(ABS(VLOOKUP(C37,躍進,4))/60)*100+MOD(ABS(VLOOKUP(C37,躍進,4)),60),"-00'00"),TEXT(INT(VLOOKUP(C37,躍進,4)/60)*100+MOD(VLOOKUP(C37,躍進,4),60),"+00'00")))</f>
        <v/>
      </c>
    </row>
    <row r="40" spans="2:30" ht="15" customHeight="1">
      <c r="B40" s="112">
        <v>11</v>
      </c>
      <c r="C40" s="120">
        <f>VLOOKUP(B40,区間5,2)</f>
        <v>9</v>
      </c>
      <c r="D40" s="27" t="str">
        <f>IF(COUNT(C40)=0,"",VLOOKUP(C40,出場校,2))</f>
        <v>都野中学校</v>
      </c>
      <c r="E40" s="117" t="str">
        <f>IF(COUNT($C40)=0,"",VLOOKUP($C40,選手名,VLOOKUP($C40,オーダー,E$6+1)+1))</f>
        <v>小澤　咲希</v>
      </c>
      <c r="F40" s="117"/>
      <c r="G40" s="28">
        <f>IF(COUNT($C40)=0,"",VLOOKUP($C40,選手学年,VLOOKUP($C40,オーダー,E$6+1)+1))</f>
        <v>3</v>
      </c>
      <c r="H40" s="116" t="str">
        <f>IF(COUNT($C40)=0,"",VLOOKUP($C40,選手名,VLOOKUP($C40,オーダー,H$6+1)+1))</f>
        <v>吉野　穂香</v>
      </c>
      <c r="I40" s="117"/>
      <c r="J40" s="28">
        <f>IF(COUNT($C40)=0,"",VLOOKUP($C40,選手学年,VLOOKUP($C40,オーダー,H$6+1)+1))</f>
        <v>3</v>
      </c>
      <c r="K40" s="116" t="str">
        <f>IF(COUNT($C40)=0,"",VLOOKUP($C40,選手名,VLOOKUP($C40,オーダー,K$6+1)+1))</f>
        <v>神田　優衣</v>
      </c>
      <c r="L40" s="117"/>
      <c r="M40" s="28">
        <f>IF(COUNT($C40)=0,"",VLOOKUP($C40,選手学年,VLOOKUP($C40,オーダー,K$6+1)+1))</f>
        <v>3</v>
      </c>
      <c r="N40" s="116" t="str">
        <f>IF(COUNT($C40)=0,"",VLOOKUP($C40,選手名,VLOOKUP($C40,オーダー,N$6+1)+1))</f>
        <v>廣瀬　風香</v>
      </c>
      <c r="O40" s="117"/>
      <c r="P40" s="28">
        <f>IF(COUNT($C40)=0,"",VLOOKUP($C40,選手学年,VLOOKUP($C40,オーダー,N$6+1)+1))</f>
        <v>3</v>
      </c>
      <c r="Q40" s="116" t="str">
        <f>IF(COUNT($C40)=0,"",VLOOKUP($C40,選手名,VLOOKUP($C40,オーダー,Q$6+1)+1))</f>
        <v>如法寺　彩香</v>
      </c>
      <c r="R40" s="117"/>
      <c r="S40" s="28">
        <f>IF(COUNT($C40)=0,"",VLOOKUP($C40,選手学年,VLOOKUP($C40,オーダー,Q$6+1)+1))</f>
        <v>3</v>
      </c>
      <c r="T40" s="116">
        <f>IF(COUNT($C40)=0,"",VLOOKUP($C40,選手名,VLOOKUP($C40,オーダー,T$6+1)+1))</f>
        <v>9</v>
      </c>
      <c r="U40" s="117"/>
      <c r="V40" s="29">
        <f>IF(COUNT($C40)=0,"",VLOOKUP($C40,選手学年,VLOOKUP($C40,オーダー,T$6+1)+1))</f>
        <v>9</v>
      </c>
      <c r="W40" s="116">
        <f>IF(COUNT($C40)=0,"",VLOOKUP($C40,選手名,VLOOKUP($C40,オーダー,W$6+1)+1))</f>
        <v>9</v>
      </c>
      <c r="X40" s="117"/>
      <c r="Y40" s="28">
        <f>IF(COUNT($C40)=0,"",VLOOKUP($C40,選手学年,VLOOKUP($C40,オーダー,W$6+1)+1))</f>
        <v>9</v>
      </c>
      <c r="Z40" s="116">
        <f>IF(COUNT($C40)=0,"",VLOOKUP($C40,選手名,VLOOKUP($C40,オーダー,Z$6+1)+1))</f>
        <v>9</v>
      </c>
      <c r="AA40" s="117"/>
      <c r="AB40" s="28">
        <f>IF(COUNT($C40)=0,"",VLOOKUP($C40,選手学年,VLOOKUP($C40,オーダー,Z$6+1)+1))</f>
        <v>9</v>
      </c>
      <c r="AC40" s="118" t="str">
        <f>TEXT(VLOOKUP(C40,出場校,6)*10000+VLOOKUP(C40,出場校,7)*100+VLOOKUP(C40,出場校,8),"00'00")</f>
        <v>00'00</v>
      </c>
      <c r="AD40" s="119"/>
    </row>
    <row r="41" spans="2:30" ht="15" customHeight="1">
      <c r="B41" s="112"/>
      <c r="C41" s="114"/>
      <c r="D41" s="20" t="str">
        <f>IF(COUNT(C40)=0,"",TEXT(VLOOKUP(C40,出場校,3),"(@)"))</f>
        <v>(竹田市)</v>
      </c>
      <c r="E41" s="21"/>
      <c r="F41" s="107"/>
      <c r="G41" s="107"/>
      <c r="H41" s="22" t="str">
        <f>TEXT(VLOOKUP($C40,順位変動,H$6*2),"(#)")</f>
        <v>(11)</v>
      </c>
      <c r="I41" s="107" t="str">
        <f>IF(VLOOKUP(VLOOKUP($C40,順位変動,H$6*2),区間2,4)&lt;10000,TEXT(VLOOKUP(VLOOKUP($C40,順位変動,H$6*2),区間2,4),"00'00"),TEXT(VLOOKUP(VLOOKUP($C40,順位変動,H$6*2),区間2,4),"#°00'00"))</f>
        <v>17'28</v>
      </c>
      <c r="J41" s="107"/>
      <c r="K41" s="22" t="str">
        <f>TEXT(VLOOKUP($C40,順位変動,K$6*2),"(#)")</f>
        <v>(11)</v>
      </c>
      <c r="L41" s="107" t="str">
        <f>IF(VLOOKUP(VLOOKUP($C40,順位変動,K$6*2),区間3,4)&lt;10000,TEXT(VLOOKUP(VLOOKUP($C40,順位変動,K$6*2),区間3,4),"00'00"),TEXT(VLOOKUP(VLOOKUP($C40,順位変動,K$6*2),区間3,4),"#°00'00"))</f>
        <v>26'48</v>
      </c>
      <c r="M41" s="107"/>
      <c r="N41" s="22" t="str">
        <f>TEXT(VLOOKUP($C40,順位変動,N$6*2),"(#)")</f>
        <v>(11)</v>
      </c>
      <c r="O41" s="107" t="str">
        <f>IF(VLOOKUP(VLOOKUP($C40,順位変動,N$6*2),区間4,4)&lt;10000,TEXT(VLOOKUP(VLOOKUP($C40,順位変動,N$6*2),区間4,4),"00'00"),TEXT(VLOOKUP(VLOOKUP($C40,順位変動,N$6*2),区間4,4),"#°00'00"))</f>
        <v>37'52</v>
      </c>
      <c r="P41" s="107"/>
      <c r="Q41" s="22" t="str">
        <f>TEXT(VLOOKUP($C40,順位変動,Q$6*2),"(#)")</f>
        <v>(11)</v>
      </c>
      <c r="R41" s="107" t="str">
        <f>IF(VLOOKUP(VLOOKUP($C40,順位変動,Q$6*2),区間5,4)&lt;10000,TEXT(VLOOKUP(VLOOKUP($C40,順位変動,Q$6*2),区間5,4),"00'00"),TEXT(VLOOKUP(VLOOKUP($C40,順位変動,Q$6*2),区間5,4),"#°00'00"))</f>
        <v>47'04</v>
      </c>
      <c r="S41" s="107"/>
      <c r="T41" s="22" t="e">
        <f>TEXT(VLOOKUP($C40,順位変動,T$6*2),"(#)")</f>
        <v>#REF!</v>
      </c>
      <c r="U41" s="107" t="e">
        <f>IF(VLOOKUP(VLOOKUP($C40,順位変動,T$6*2),区間6,4)&lt;10000,TEXT(VLOOKUP(VLOOKUP($C40,順位変動,T$6*2),区間6,4),"00'00"),TEXT(VLOOKUP(VLOOKUP($C40,順位変動,T$6*2),区間6,4),"#°00'00"))</f>
        <v>#REF!</v>
      </c>
      <c r="V41" s="108"/>
      <c r="W41" s="22" t="e">
        <f>TEXT(VLOOKUP($C40,順位変動,W$6*2),"(#)")</f>
        <v>#REF!</v>
      </c>
      <c r="X41" s="107" t="e">
        <f>IF(VLOOKUP(VLOOKUP($C40,順位変動,W$6*2),区間7,4)&lt;10000,TEXT(VLOOKUP(VLOOKUP($C40,順位変動,W$6*2),区間7,4),"00'00"),TEXT(VLOOKUP(VLOOKUP($C40,順位変動,W$6*2),区間7,4),"#°00'00"))</f>
        <v>#REF!</v>
      </c>
      <c r="Y41" s="107"/>
      <c r="Z41" s="22" t="e">
        <f>TEXT(VLOOKUP($C40,順位変動,Z$6*2),"(#)")</f>
        <v>#REF!</v>
      </c>
      <c r="AA41" s="107" t="e">
        <f>IF(VLOOKUP(VLOOKUP($C40,順位変動,Z$6*2),区間8,4)&lt;10000,TEXT(VLOOKUP(VLOOKUP($C40,順位変動,Z$6*2),区間8,4),"00'00"),TEXT(VLOOKUP(VLOOKUP($C40,順位変動,Z$6*2),区間8,4),"#°00'00"))</f>
        <v>#REF!</v>
      </c>
      <c r="AB41" s="107"/>
      <c r="AC41" s="121" t="str">
        <f>R41</f>
        <v>47'04</v>
      </c>
      <c r="AD41" s="122"/>
    </row>
    <row r="42" spans="2:30" ht="15" customHeight="1" thickBot="1">
      <c r="B42" s="126"/>
      <c r="C42" s="127"/>
      <c r="D42" s="37" t="str">
        <f>IF(COUNT(C40)=0,"",TEXT(VLOOKUP(B40,区間5,4),"00分00秒"))</f>
        <v>47分04秒</v>
      </c>
      <c r="E42" s="38" t="str">
        <f>TEXT(VLOOKUP($C40,順位変動,E$6*2),"(#)")</f>
        <v>(10)</v>
      </c>
      <c r="F42" s="128" t="str">
        <f>IF(VLOOKUP(VLOOKUP($C40,順位変動,E$6*2),区間1,4)&lt;10000,TEXT(VLOOKUP(VLOOKUP($C40,順位変動,E$6*2),区間1,4),"00'00"),TEXT(VLOOKUP(VLOOKUP($C40,順位変動,E$6*2),区間1,4),"#°00'00"))</f>
        <v>08'18</v>
      </c>
      <c r="G42" s="128"/>
      <c r="H42" s="39" t="str">
        <f>TEXT(VLOOKUP($C40,区間記録2,2),"(#)")</f>
        <v>(10)</v>
      </c>
      <c r="I42" s="128" t="str">
        <f>TEXT(VLOOKUP($C40,区間記録2,4),"00'00")</f>
        <v>09'10</v>
      </c>
      <c r="J42" s="128"/>
      <c r="K42" s="39" t="str">
        <f>TEXT(VLOOKUP($C40,区間記録3,2),"(#)")</f>
        <v>(11)</v>
      </c>
      <c r="L42" s="128" t="str">
        <f>TEXT(VLOOKUP($C40,区間記録3,4),"00'00")</f>
        <v>09'20</v>
      </c>
      <c r="M42" s="128"/>
      <c r="N42" s="39" t="str">
        <f>TEXT(VLOOKUP($C40,区間記録4,2),"(#)")</f>
        <v>(11)</v>
      </c>
      <c r="O42" s="128" t="str">
        <f>TEXT(VLOOKUP($C40,区間記録4,4),"00'00")</f>
        <v>11'04</v>
      </c>
      <c r="P42" s="128"/>
      <c r="Q42" s="39" t="str">
        <f>TEXT(VLOOKUP($C40,区間記録5,2),"(#)")</f>
        <v>(11)</v>
      </c>
      <c r="R42" s="128" t="str">
        <f>TEXT(VLOOKUP($C40,区間記録5,4),"00'00")</f>
        <v>09'12</v>
      </c>
      <c r="S42" s="128"/>
      <c r="T42" s="39" t="str">
        <f>TEXT(VLOOKUP($C40,区間記録6,2),"(#)")</f>
        <v/>
      </c>
      <c r="U42" s="128" t="str">
        <f>TEXT(VLOOKUP($C40,区間記録6,4),"00'00")</f>
        <v/>
      </c>
      <c r="V42" s="129"/>
      <c r="W42" s="39" t="str">
        <f>TEXT(VLOOKUP($C40,区間記録7,2),"(#)")</f>
        <v/>
      </c>
      <c r="X42" s="128" t="str">
        <f>TEXT(VLOOKUP($C40,区間記録7,4),"00'00")</f>
        <v/>
      </c>
      <c r="Y42" s="128"/>
      <c r="Z42" s="39" t="str">
        <f>TEXT(VLOOKUP($C40,区間記録8,2),"(#)")</f>
        <v/>
      </c>
      <c r="AA42" s="128" t="str">
        <f>TEXT(VLOOKUP($C40,区間記録8,4),"00'00")</f>
        <v/>
      </c>
      <c r="AB42" s="128"/>
      <c r="AC42" s="40" t="str">
        <f>TEXT(VLOOKUP(C40,躍進,6),"(#)")</f>
        <v/>
      </c>
      <c r="AD42" s="41" t="str">
        <f>IF(VLOOKUP(C40,躍進,4)="","",IF(VLOOKUP(C40,躍進,4)&lt;0,TEXT(INT(ABS(VLOOKUP(C40,躍進,4))/60)*100+MOD(ABS(VLOOKUP(C40,躍進,4)),60),"-00'00"),TEXT(INT(VLOOKUP(C40,躍進,4)/60)*100+MOD(VLOOKUP(C40,躍進,4),60),"+00'00")))</f>
        <v/>
      </c>
    </row>
    <row r="43" spans="2:30" ht="15" hidden="1" customHeight="1">
      <c r="B43" s="125">
        <v>12</v>
      </c>
      <c r="C43" s="114">
        <f>VLOOKUP(B43,区間5,2)</f>
        <v>3</v>
      </c>
      <c r="D43" s="20" t="str">
        <f>IF(COUNT(C43)=0,"",VLOOKUP(C43,出場校,2))</f>
        <v>本城陸上クラブ</v>
      </c>
      <c r="E43" s="94" t="str">
        <f>IF(COUNT($C43)=0,"",VLOOKUP($C43,選手名,VLOOKUP($C43,オーダー,E$6+1)+1))</f>
        <v>中尾　有梨紗</v>
      </c>
      <c r="F43" s="94"/>
      <c r="G43" s="35">
        <f>IF(COUNT($C43)=0,"",VLOOKUP($C43,選手学年,VLOOKUP($C43,オーダー,E$6+1)+1))</f>
        <v>1</v>
      </c>
      <c r="H43" s="93" t="str">
        <f>IF(COUNT($C43)=0,"",VLOOKUP($C43,選手名,VLOOKUP($C43,オーダー,H$6+1)+1))</f>
        <v>渡辺　まい</v>
      </c>
      <c r="I43" s="94"/>
      <c r="J43" s="35">
        <f>IF(COUNT($C43)=0,"",VLOOKUP($C43,選手学年,VLOOKUP($C43,オーダー,H$6+1)+1))</f>
        <v>1</v>
      </c>
      <c r="K43" s="93" t="str">
        <f>IF(COUNT($C43)=0,"",VLOOKUP($C43,選手名,VLOOKUP($C43,オーダー,K$6+1)+1))</f>
        <v>村山　真菜</v>
      </c>
      <c r="L43" s="94"/>
      <c r="M43" s="35">
        <f>IF(COUNT($C43)=0,"",VLOOKUP($C43,選手学年,VLOOKUP($C43,オーダー,K$6+1)+1))</f>
        <v>1</v>
      </c>
      <c r="N43" s="93" t="str">
        <f>IF(COUNT($C43)=0,"",VLOOKUP($C43,選手名,VLOOKUP($C43,オーダー,N$6+1)+1))</f>
        <v>村上　晴香</v>
      </c>
      <c r="O43" s="94"/>
      <c r="P43" s="35">
        <f>IF(COUNT($C43)=0,"",VLOOKUP($C43,選手学年,VLOOKUP($C43,オーダー,N$6+1)+1))</f>
        <v>3</v>
      </c>
      <c r="Q43" s="93" t="str">
        <f>IF(COUNT($C43)=0,"",VLOOKUP($C43,選手名,VLOOKUP($C43,オーダー,Q$6+1)+1))</f>
        <v>宇田　遙香</v>
      </c>
      <c r="R43" s="94"/>
      <c r="S43" s="35">
        <f>IF(COUNT($C43)=0,"",VLOOKUP($C43,選手学年,VLOOKUP($C43,オーダー,Q$6+1)+1))</f>
        <v>3</v>
      </c>
      <c r="T43" s="93">
        <f>IF(COUNT($C43)=0,"",VLOOKUP($C43,選手名,VLOOKUP($C43,オーダー,T$6+1)+1))</f>
        <v>3</v>
      </c>
      <c r="U43" s="94"/>
      <c r="V43" s="36">
        <f>IF(COUNT($C43)=0,"",VLOOKUP($C43,選手学年,VLOOKUP($C43,オーダー,T$6+1)+1))</f>
        <v>3</v>
      </c>
      <c r="W43" s="93">
        <f>IF(COUNT($C43)=0,"",VLOOKUP($C43,選手名,VLOOKUP($C43,オーダー,W$6+1)+1))</f>
        <v>3</v>
      </c>
      <c r="X43" s="94"/>
      <c r="Y43" s="35">
        <f>IF(COUNT($C43)=0,"",VLOOKUP($C43,選手学年,VLOOKUP($C43,オーダー,W$6+1)+1))</f>
        <v>3</v>
      </c>
      <c r="Z43" s="93">
        <f>IF(COUNT($C43)=0,"",VLOOKUP($C43,選手名,VLOOKUP($C43,オーダー,Z$6+1)+1))</f>
        <v>3</v>
      </c>
      <c r="AA43" s="94"/>
      <c r="AB43" s="35">
        <f>IF(COUNT($C43)=0,"",VLOOKUP($C43,選手学年,VLOOKUP($C43,オーダー,Z$6+1)+1))</f>
        <v>3</v>
      </c>
      <c r="AC43" s="121" t="str">
        <f>TEXT(VLOOKUP(C43,出場校,6)*10000+VLOOKUP(C43,出場校,7)*100+VLOOKUP(C43,出場校,8),"00'00")</f>
        <v>00'00</v>
      </c>
      <c r="AD43" s="122"/>
    </row>
    <row r="44" spans="2:30" ht="15" hidden="1" customHeight="1">
      <c r="B44" s="112"/>
      <c r="C44" s="114"/>
      <c r="D44" s="20" t="str">
        <f>IF(COUNT(C43)=0,"",TEXT(VLOOKUP(C43,出場校,3),"(@)"))</f>
        <v>(北九州市)</v>
      </c>
      <c r="E44" s="21"/>
      <c r="F44" s="107"/>
      <c r="G44" s="107"/>
      <c r="H44" s="22" t="str">
        <f>TEXT(VLOOKUP($C43,順位変動,H$6*2),"(#)")</f>
        <v>(12)</v>
      </c>
      <c r="I44" s="107" t="str">
        <f>IF(VLOOKUP(VLOOKUP($C43,順位変動,H$6*2),区間2,4)&lt;10000,TEXT(VLOOKUP(VLOOKUP($C43,順位変動,H$6*2),区間2,4),"00'00"),TEXT(VLOOKUP(VLOOKUP($C43,順位変動,H$6*2),区間2,4),"#°00'00"))</f>
        <v>2°00'00</v>
      </c>
      <c r="J44" s="107"/>
      <c r="K44" s="22" t="str">
        <f>TEXT(VLOOKUP($C43,順位変動,K$6*2),"(#)")</f>
        <v>(12)</v>
      </c>
      <c r="L44" s="107" t="str">
        <f>IF(VLOOKUP(VLOOKUP($C43,順位変動,K$6*2),区間3,4)&lt;10000,TEXT(VLOOKUP(VLOOKUP($C43,順位変動,K$6*2),区間3,4),"00'00"),TEXT(VLOOKUP(VLOOKUP($C43,順位変動,K$6*2),区間3,4),"#°00'00"))</f>
        <v>3°00'00</v>
      </c>
      <c r="M44" s="107"/>
      <c r="N44" s="22" t="str">
        <f>TEXT(VLOOKUP($C43,順位変動,N$6*2),"(#)")</f>
        <v>(12)</v>
      </c>
      <c r="O44" s="107" t="str">
        <f>IF(VLOOKUP(VLOOKUP($C43,順位変動,N$6*2),区間4,4)&lt;10000,TEXT(VLOOKUP(VLOOKUP($C43,順位変動,N$6*2),区間4,4),"00'00"),TEXT(VLOOKUP(VLOOKUP($C43,順位変動,N$6*2),区間4,4),"#°00'00"))</f>
        <v>4°00'00</v>
      </c>
      <c r="P44" s="107"/>
      <c r="Q44" s="22" t="str">
        <f>TEXT(VLOOKUP($C43,順位変動,Q$6*2),"(#)")</f>
        <v>(12)</v>
      </c>
      <c r="R44" s="107" t="str">
        <f>IF(VLOOKUP(VLOOKUP($C43,順位変動,Q$6*2),区間5,4)&lt;10000,TEXT(VLOOKUP(VLOOKUP($C43,順位変動,Q$6*2),区間5,4),"00'00"),TEXT(VLOOKUP(VLOOKUP($C43,順位変動,Q$6*2),区間5,4),"#°00'00"))</f>
        <v>5°00'00</v>
      </c>
      <c r="S44" s="107"/>
      <c r="T44" s="22" t="e">
        <f>TEXT(VLOOKUP($C43,順位変動,T$6*2),"(#)")</f>
        <v>#REF!</v>
      </c>
      <c r="U44" s="107" t="e">
        <f>IF(VLOOKUP(VLOOKUP($C43,順位変動,T$6*2),区間6,4)&lt;10000,TEXT(VLOOKUP(VLOOKUP($C43,順位変動,T$6*2),区間6,4),"00'00"),TEXT(VLOOKUP(VLOOKUP($C43,順位変動,T$6*2),区間6,4),"#°00'00"))</f>
        <v>#REF!</v>
      </c>
      <c r="V44" s="108"/>
      <c r="W44" s="22" t="e">
        <f>TEXT(VLOOKUP($C43,順位変動,W$6*2),"(#)")</f>
        <v>#REF!</v>
      </c>
      <c r="X44" s="107" t="e">
        <f>IF(VLOOKUP(VLOOKUP($C43,順位変動,W$6*2),区間7,4)&lt;10000,TEXT(VLOOKUP(VLOOKUP($C43,順位変動,W$6*2),区間7,4),"00'00"),TEXT(VLOOKUP(VLOOKUP($C43,順位変動,W$6*2),区間7,4),"#°00'00"))</f>
        <v>#REF!</v>
      </c>
      <c r="Y44" s="107"/>
      <c r="Z44" s="22" t="e">
        <f>TEXT(VLOOKUP($C43,順位変動,Z$6*2),"(#)")</f>
        <v>#REF!</v>
      </c>
      <c r="AA44" s="107" t="e">
        <f>IF(VLOOKUP(VLOOKUP($C43,順位変動,Z$6*2),区間8,4)&lt;10000,TEXT(VLOOKUP(VLOOKUP($C43,順位変動,Z$6*2),区間8,4),"00'00"),TEXT(VLOOKUP(VLOOKUP($C43,順位変動,Z$6*2),区間8,4),"#°00'00"))</f>
        <v>#REF!</v>
      </c>
      <c r="AB44" s="107"/>
      <c r="AC44" s="121" t="str">
        <f>R44</f>
        <v>5°00'00</v>
      </c>
      <c r="AD44" s="122"/>
    </row>
    <row r="45" spans="2:30" ht="15" hidden="1" customHeight="1" thickBot="1">
      <c r="B45" s="126"/>
      <c r="C45" s="127"/>
      <c r="D45" s="37" t="str">
        <f>IF(COUNT(C43)=0,"",TEXT(VLOOKUP(B43,区間5,4),"00分00秒"))</f>
        <v>500分00秒</v>
      </c>
      <c r="E45" s="38" t="str">
        <f>TEXT(VLOOKUP($C43,順位変動,E$6*2),"(#)")</f>
        <v>(12)</v>
      </c>
      <c r="F45" s="128" t="str">
        <f>IF(VLOOKUP(VLOOKUP($C43,順位変動,E$6*2),区間1,4)&lt;10000,TEXT(VLOOKUP(VLOOKUP($C43,順位変動,E$6*2),区間1,4),"00'00"),TEXT(VLOOKUP(VLOOKUP($C43,順位変動,E$6*2),区間1,4),"#°00'00"))</f>
        <v>1°00'00</v>
      </c>
      <c r="G45" s="128"/>
      <c r="H45" s="39" t="str">
        <f>TEXT(VLOOKUP($C43,区間記録2,2),"(#)")</f>
        <v>(12)</v>
      </c>
      <c r="I45" s="128" t="str">
        <f>TEXT(VLOOKUP($C43,区間記録2,4),"00'00")</f>
        <v>60'00</v>
      </c>
      <c r="J45" s="128"/>
      <c r="K45" s="39" t="str">
        <f>TEXT(VLOOKUP($C43,区間記録3,2),"(#)")</f>
        <v>(12)</v>
      </c>
      <c r="L45" s="128" t="str">
        <f>TEXT(VLOOKUP($C43,区間記録3,4),"00'00")</f>
        <v>60'00</v>
      </c>
      <c r="M45" s="128"/>
      <c r="N45" s="39" t="str">
        <f>TEXT(VLOOKUP($C43,区間記録4,2),"(#)")</f>
        <v>(12)</v>
      </c>
      <c r="O45" s="128" t="str">
        <f>TEXT(VLOOKUP($C43,区間記録4,4),"00'00")</f>
        <v>60'00</v>
      </c>
      <c r="P45" s="128"/>
      <c r="Q45" s="39" t="str">
        <f>TEXT(VLOOKUP($C43,区間記録5,2),"(#)")</f>
        <v>(12)</v>
      </c>
      <c r="R45" s="128" t="str">
        <f>TEXT(VLOOKUP($C43,区間記録5,4),"00'00")</f>
        <v>60'00</v>
      </c>
      <c r="S45" s="128"/>
      <c r="T45" s="39" t="str">
        <f>TEXT(VLOOKUP($C43,区間記録6,2),"(#)")</f>
        <v/>
      </c>
      <c r="U45" s="128" t="str">
        <f>TEXT(VLOOKUP($C43,区間記録6,4),"00'00")</f>
        <v/>
      </c>
      <c r="V45" s="129"/>
      <c r="W45" s="39" t="str">
        <f>TEXT(VLOOKUP($C43,区間記録7,2),"(#)")</f>
        <v/>
      </c>
      <c r="X45" s="128" t="str">
        <f>TEXT(VLOOKUP($C43,区間記録7,4),"00'00")</f>
        <v/>
      </c>
      <c r="Y45" s="128"/>
      <c r="Z45" s="39" t="str">
        <f>TEXT(VLOOKUP($C43,区間記録8,2),"(#)")</f>
        <v/>
      </c>
      <c r="AA45" s="128" t="str">
        <f>TEXT(VLOOKUP($C43,区間記録8,4),"00'00")</f>
        <v/>
      </c>
      <c r="AB45" s="128"/>
      <c r="AC45" s="40" t="str">
        <f>TEXT(VLOOKUP(C43,躍進,6),"(#)")</f>
        <v/>
      </c>
      <c r="AD45" s="41" t="str">
        <f>IF(VLOOKUP(C43,躍進,4)="","",IF(VLOOKUP(C43,躍進,4)&lt;0,TEXT(INT(ABS(VLOOKUP(C43,躍進,4))/60)*100+MOD(ABS(VLOOKUP(C43,躍進,4)),60),"-00'00"),TEXT(INT(VLOOKUP(C43,躍進,4)/60)*100+MOD(VLOOKUP(C43,躍進,4),60),"+00'00")))</f>
        <v/>
      </c>
    </row>
    <row r="46" spans="2:30" ht="15" hidden="1" customHeight="1">
      <c r="B46" s="125">
        <v>13</v>
      </c>
      <c r="C46" s="114" t="str">
        <f>VLOOKUP(B46,区間5,2)</f>
        <v/>
      </c>
      <c r="D46" s="20" t="str">
        <f>IF(COUNT(C46)=0,"",VLOOKUP(C46,出場校,2))</f>
        <v/>
      </c>
      <c r="E46" s="94" t="str">
        <f>IF(COUNT($C46)=0,"",VLOOKUP($C46,選手名,VLOOKUP($C46,オーダー,E$6+1)+1))</f>
        <v/>
      </c>
      <c r="F46" s="94"/>
      <c r="G46" s="35" t="str">
        <f>IF(COUNT($C46)=0,"",VLOOKUP($C46,選手学年,VLOOKUP($C46,オーダー,E$6+1)+1))</f>
        <v/>
      </c>
      <c r="H46" s="93" t="str">
        <f>IF(COUNT($C46)=0,"",VLOOKUP($C46,選手名,VLOOKUP($C46,オーダー,H$6+1)+1))</f>
        <v/>
      </c>
      <c r="I46" s="94"/>
      <c r="J46" s="35" t="str">
        <f>IF(COUNT($C46)=0,"",VLOOKUP($C46,選手学年,VLOOKUP($C46,オーダー,H$6+1)+1))</f>
        <v/>
      </c>
      <c r="K46" s="93" t="str">
        <f>IF(COUNT($C46)=0,"",VLOOKUP($C46,選手名,VLOOKUP($C46,オーダー,K$6+1)+1))</f>
        <v/>
      </c>
      <c r="L46" s="94"/>
      <c r="M46" s="35" t="str">
        <f>IF(COUNT($C46)=0,"",VLOOKUP($C46,選手学年,VLOOKUP($C46,オーダー,K$6+1)+1))</f>
        <v/>
      </c>
      <c r="N46" s="93" t="str">
        <f>IF(COUNT($C46)=0,"",VLOOKUP($C46,選手名,VLOOKUP($C46,オーダー,N$6+1)+1))</f>
        <v/>
      </c>
      <c r="O46" s="94"/>
      <c r="P46" s="35" t="str">
        <f>IF(COUNT($C46)=0,"",VLOOKUP($C46,選手学年,VLOOKUP($C46,オーダー,N$6+1)+1))</f>
        <v/>
      </c>
      <c r="Q46" s="93" t="str">
        <f>IF(COUNT($C46)=0,"",VLOOKUP($C46,選手名,VLOOKUP($C46,オーダー,Q$6+1)+1))</f>
        <v/>
      </c>
      <c r="R46" s="94"/>
      <c r="S46" s="35" t="str">
        <f>IF(COUNT($C46)=0,"",VLOOKUP($C46,選手学年,VLOOKUP($C46,オーダー,Q$6+1)+1))</f>
        <v/>
      </c>
      <c r="T46" s="93" t="str">
        <f>IF(COUNT($C46)=0,"",VLOOKUP($C46,選手名,VLOOKUP($C46,オーダー,T$6+1)+1))</f>
        <v/>
      </c>
      <c r="U46" s="94"/>
      <c r="V46" s="36" t="str">
        <f>IF(COUNT($C46)=0,"",VLOOKUP($C46,選手学年,VLOOKUP($C46,オーダー,T$6+1)+1))</f>
        <v/>
      </c>
      <c r="W46" s="93" t="str">
        <f>IF(COUNT($C46)=0,"",VLOOKUP($C46,選手名,VLOOKUP($C46,オーダー,W$6+1)+1))</f>
        <v/>
      </c>
      <c r="X46" s="94"/>
      <c r="Y46" s="35" t="str">
        <f>IF(COUNT($C46)=0,"",VLOOKUP($C46,選手学年,VLOOKUP($C46,オーダー,W$6+1)+1))</f>
        <v/>
      </c>
      <c r="Z46" s="93" t="str">
        <f>IF(COUNT($C46)=0,"",VLOOKUP($C46,選手名,VLOOKUP($C46,オーダー,Z$6+1)+1))</f>
        <v/>
      </c>
      <c r="AA46" s="94"/>
      <c r="AB46" s="35" t="str">
        <f>IF(COUNT($C46)=0,"",VLOOKUP($C46,選手学年,VLOOKUP($C46,オーダー,Z$6+1)+1))</f>
        <v/>
      </c>
      <c r="AC46" s="121" t="e">
        <f>TEXT(VLOOKUP(C46,出場校,6)*10000+VLOOKUP(C46,出場校,7)*100+VLOOKUP(C46,出場校,8),"00'00")</f>
        <v>#N/A</v>
      </c>
      <c r="AD46" s="122"/>
    </row>
    <row r="47" spans="2:30" ht="15" hidden="1" customHeight="1">
      <c r="B47" s="112"/>
      <c r="C47" s="114"/>
      <c r="D47" s="20" t="str">
        <f>IF(COUNT(C46)=0,"",TEXT(VLOOKUP(C46,出場校,3),"(@)"))</f>
        <v/>
      </c>
      <c r="E47" s="21"/>
      <c r="F47" s="107"/>
      <c r="G47" s="107"/>
      <c r="H47" s="22" t="e">
        <f>TEXT(VLOOKUP($C46,順位変動,H$6*2),"(#)")</f>
        <v>#N/A</v>
      </c>
      <c r="I47" s="107" t="e">
        <f>IF(VLOOKUP(VLOOKUP($C46,順位変動,H$6*2),区間2,4)&lt;10000,TEXT(VLOOKUP(VLOOKUP($C46,順位変動,H$6*2),区間2,4),"00'00"),TEXT(VLOOKUP(VLOOKUP($C46,順位変動,H$6*2),区間2,4),"#°00'00"))</f>
        <v>#N/A</v>
      </c>
      <c r="J47" s="107"/>
      <c r="K47" s="22" t="e">
        <f>TEXT(VLOOKUP($C46,順位変動,K$6*2),"(#)")</f>
        <v>#N/A</v>
      </c>
      <c r="L47" s="107" t="e">
        <f>IF(VLOOKUP(VLOOKUP($C46,順位変動,K$6*2),区間3,4)&lt;10000,TEXT(VLOOKUP(VLOOKUP($C46,順位変動,K$6*2),区間3,4),"00'00"),TEXT(VLOOKUP(VLOOKUP($C46,順位変動,K$6*2),区間3,4),"#°00'00"))</f>
        <v>#N/A</v>
      </c>
      <c r="M47" s="107"/>
      <c r="N47" s="22" t="e">
        <f>TEXT(VLOOKUP($C46,順位変動,N$6*2),"(#)")</f>
        <v>#N/A</v>
      </c>
      <c r="O47" s="107" t="e">
        <f>IF(VLOOKUP(VLOOKUP($C46,順位変動,N$6*2),区間4,4)&lt;10000,TEXT(VLOOKUP(VLOOKUP($C46,順位変動,N$6*2),区間4,4),"00'00"),TEXT(VLOOKUP(VLOOKUP($C46,順位変動,N$6*2),区間4,4),"#°00'00"))</f>
        <v>#N/A</v>
      </c>
      <c r="P47" s="107"/>
      <c r="Q47" s="22" t="e">
        <f>TEXT(VLOOKUP($C46,順位変動,Q$6*2),"(#)")</f>
        <v>#N/A</v>
      </c>
      <c r="R47" s="107" t="e">
        <f>IF(VLOOKUP(VLOOKUP($C46,順位変動,Q$6*2),区間5,4)&lt;10000,TEXT(VLOOKUP(VLOOKUP($C46,順位変動,Q$6*2),区間5,4),"00'00"),TEXT(VLOOKUP(VLOOKUP($C46,順位変動,Q$6*2),区間5,4),"#°00'00"))</f>
        <v>#N/A</v>
      </c>
      <c r="S47" s="107"/>
      <c r="T47" s="22" t="e">
        <f>TEXT(VLOOKUP($C46,順位変動,T$6*2),"(#)")</f>
        <v>#N/A</v>
      </c>
      <c r="U47" s="107" t="e">
        <f>IF(VLOOKUP(VLOOKUP($C46,順位変動,T$6*2),区間6,4)&lt;10000,TEXT(VLOOKUP(VLOOKUP($C46,順位変動,T$6*2),区間6,4),"00'00"),TEXT(VLOOKUP(VLOOKUP($C46,順位変動,T$6*2),区間6,4),"#°00'00"))</f>
        <v>#N/A</v>
      </c>
      <c r="V47" s="108"/>
      <c r="W47" s="22" t="e">
        <f>TEXT(VLOOKUP($C46,順位変動,W$6*2),"(#)")</f>
        <v>#N/A</v>
      </c>
      <c r="X47" s="107" t="e">
        <f>IF(VLOOKUP(VLOOKUP($C46,順位変動,W$6*2),区間7,4)&lt;10000,TEXT(VLOOKUP(VLOOKUP($C46,順位変動,W$6*2),区間7,4),"00'00"),TEXT(VLOOKUP(VLOOKUP($C46,順位変動,W$6*2),区間7,4),"#°00'00"))</f>
        <v>#N/A</v>
      </c>
      <c r="Y47" s="107"/>
      <c r="Z47" s="22" t="e">
        <f>TEXT(VLOOKUP($C46,順位変動,Z$6*2),"(#)")</f>
        <v>#N/A</v>
      </c>
      <c r="AA47" s="107" t="e">
        <f>IF(VLOOKUP(VLOOKUP($C46,順位変動,Z$6*2),区間8,4)&lt;10000,TEXT(VLOOKUP(VLOOKUP($C46,順位変動,Z$6*2),区間8,4),"00'00"),TEXT(VLOOKUP(VLOOKUP($C46,順位変動,Z$6*2),区間8,4),"#°00'00"))</f>
        <v>#N/A</v>
      </c>
      <c r="AB47" s="107"/>
      <c r="AC47" s="121" t="e">
        <f>R47</f>
        <v>#N/A</v>
      </c>
      <c r="AD47" s="122"/>
    </row>
    <row r="48" spans="2:30" ht="15" hidden="1" customHeight="1">
      <c r="B48" s="112"/>
      <c r="C48" s="115"/>
      <c r="D48" s="23" t="str">
        <f>IF(COUNT(C46)=0,"",TEXT(VLOOKUP(B46,区間5,4),"00分00秒"))</f>
        <v/>
      </c>
      <c r="E48" s="30" t="e">
        <f>TEXT(VLOOKUP($C46,順位変動,E$6*2),"(#)")</f>
        <v>#N/A</v>
      </c>
      <c r="F48" s="123" t="e">
        <f>IF(VLOOKUP(VLOOKUP($C46,順位変動,E$6*2),区間1,4)&lt;10000,TEXT(VLOOKUP(VLOOKUP($C46,順位変動,E$6*2),区間1,4),"00'00"),TEXT(VLOOKUP(VLOOKUP($C46,順位変動,E$6*2),区間1,4),"#°00'00"))</f>
        <v>#N/A</v>
      </c>
      <c r="G48" s="123"/>
      <c r="H48" s="31" t="e">
        <f>TEXT(VLOOKUP($C46,区間記録2,2),"(#)")</f>
        <v>#N/A</v>
      </c>
      <c r="I48" s="123" t="e">
        <f>TEXT(VLOOKUP($C46,区間記録2,4),"00'00")</f>
        <v>#N/A</v>
      </c>
      <c r="J48" s="123"/>
      <c r="K48" s="31" t="e">
        <f>TEXT(VLOOKUP($C46,区間記録3,2),"(#)")</f>
        <v>#N/A</v>
      </c>
      <c r="L48" s="123" t="e">
        <f>TEXT(VLOOKUP($C46,区間記録3,4),"00'00")</f>
        <v>#N/A</v>
      </c>
      <c r="M48" s="123"/>
      <c r="N48" s="31" t="e">
        <f>TEXT(VLOOKUP($C46,区間記録4,2),"(#)")</f>
        <v>#N/A</v>
      </c>
      <c r="O48" s="123" t="e">
        <f>TEXT(VLOOKUP($C46,区間記録4,4),"00'00")</f>
        <v>#N/A</v>
      </c>
      <c r="P48" s="123"/>
      <c r="Q48" s="31" t="e">
        <f>TEXT(VLOOKUP($C46,区間記録5,2),"(#)")</f>
        <v>#N/A</v>
      </c>
      <c r="R48" s="123" t="e">
        <f>TEXT(VLOOKUP($C46,区間記録5,4),"00'00")</f>
        <v>#N/A</v>
      </c>
      <c r="S48" s="123"/>
      <c r="T48" s="31" t="e">
        <f>TEXT(VLOOKUP($C46,区間記録6,2),"(#)")</f>
        <v>#N/A</v>
      </c>
      <c r="U48" s="123" t="e">
        <f>TEXT(VLOOKUP($C46,区間記録6,4),"00'00")</f>
        <v>#N/A</v>
      </c>
      <c r="V48" s="124"/>
      <c r="W48" s="31" t="e">
        <f>TEXT(VLOOKUP($C46,区間記録7,2),"(#)")</f>
        <v>#N/A</v>
      </c>
      <c r="X48" s="123" t="e">
        <f>TEXT(VLOOKUP($C46,区間記録7,4),"00'00")</f>
        <v>#N/A</v>
      </c>
      <c r="Y48" s="123"/>
      <c r="Z48" s="31" t="e">
        <f>TEXT(VLOOKUP($C46,区間記録8,2),"(#)")</f>
        <v>#N/A</v>
      </c>
      <c r="AA48" s="123" t="e">
        <f>TEXT(VLOOKUP($C46,区間記録8,4),"00'00")</f>
        <v>#N/A</v>
      </c>
      <c r="AB48" s="123"/>
      <c r="AC48" s="24" t="e">
        <f>TEXT(VLOOKUP(C46,躍進,6),"(#)")</f>
        <v>#N/A</v>
      </c>
      <c r="AD48" s="25" t="e">
        <f>IF(VLOOKUP(C46,躍進,4)="","",IF(VLOOKUP(C46,躍進,4)&lt;0,TEXT(INT(ABS(VLOOKUP(C46,躍進,4))/60)*100+MOD(ABS(VLOOKUP(C46,躍進,4)),60),"-00'00"),TEXT(INT(VLOOKUP(C46,躍進,4)/60)*100+MOD(VLOOKUP(C46,躍進,4),60),"+00'00")))</f>
        <v>#N/A</v>
      </c>
    </row>
    <row r="49" spans="2:30" ht="15" hidden="1" customHeight="1">
      <c r="B49" s="112">
        <v>14</v>
      </c>
      <c r="C49" s="120" t="str">
        <f>VLOOKUP(B49,区間5,2)</f>
        <v/>
      </c>
      <c r="D49" s="42" t="str">
        <f>IF(COUNT(C49)=0,"",VLOOKUP(C49,出場校,2))</f>
        <v/>
      </c>
      <c r="E49" s="117" t="str">
        <f>IF(COUNT($C49)=0,"",VLOOKUP($C49,選手名,VLOOKUP($C49,オーダー,E$6+1)+1))</f>
        <v/>
      </c>
      <c r="F49" s="117"/>
      <c r="G49" s="28" t="str">
        <f>IF(COUNT($C49)=0,"",VLOOKUP($C49,選手学年,VLOOKUP($C49,オーダー,E$6+1)+1))</f>
        <v/>
      </c>
      <c r="H49" s="116" t="str">
        <f>IF(COUNT($C49)=0,"",VLOOKUP($C49,選手名,VLOOKUP($C49,オーダー,H$6+1)+1))</f>
        <v/>
      </c>
      <c r="I49" s="117"/>
      <c r="J49" s="28" t="str">
        <f>IF(COUNT($C49)=0,"",VLOOKUP($C49,選手学年,VLOOKUP($C49,オーダー,H$6+1)+1))</f>
        <v/>
      </c>
      <c r="K49" s="116" t="str">
        <f>IF(COUNT($C49)=0,"",VLOOKUP($C49,選手名,VLOOKUP($C49,オーダー,K$6+1)+1))</f>
        <v/>
      </c>
      <c r="L49" s="117"/>
      <c r="M49" s="28" t="str">
        <f>IF(COUNT($C49)=0,"",VLOOKUP($C49,選手学年,VLOOKUP($C49,オーダー,K$6+1)+1))</f>
        <v/>
      </c>
      <c r="N49" s="116" t="str">
        <f>IF(COUNT($C49)=0,"",VLOOKUP($C49,選手名,VLOOKUP($C49,オーダー,N$6+1)+1))</f>
        <v/>
      </c>
      <c r="O49" s="117"/>
      <c r="P49" s="28" t="str">
        <f>IF(COUNT($C49)=0,"",VLOOKUP($C49,選手学年,VLOOKUP($C49,オーダー,N$6+1)+1))</f>
        <v/>
      </c>
      <c r="Q49" s="116" t="str">
        <f>IF(COUNT($C49)=0,"",VLOOKUP($C49,選手名,VLOOKUP($C49,オーダー,Q$6+1)+1))</f>
        <v/>
      </c>
      <c r="R49" s="117"/>
      <c r="S49" s="28" t="str">
        <f>IF(COUNT($C49)=0,"",VLOOKUP($C49,選手学年,VLOOKUP($C49,オーダー,Q$6+1)+1))</f>
        <v/>
      </c>
      <c r="T49" s="116" t="str">
        <f>IF(COUNT($C49)=0,"",VLOOKUP($C49,選手名,VLOOKUP($C49,オーダー,T$6+1)+1))</f>
        <v/>
      </c>
      <c r="U49" s="117"/>
      <c r="V49" s="29" t="str">
        <f>IF(COUNT($C49)=0,"",VLOOKUP($C49,選手学年,VLOOKUP($C49,オーダー,T$6+1)+1))</f>
        <v/>
      </c>
      <c r="W49" s="116" t="str">
        <f>IF(COUNT($C49)=0,"",VLOOKUP($C49,選手名,VLOOKUP($C49,オーダー,W$6+1)+1))</f>
        <v/>
      </c>
      <c r="X49" s="117"/>
      <c r="Y49" s="28" t="str">
        <f>IF(COUNT($C49)=0,"",VLOOKUP($C49,選手学年,VLOOKUP($C49,オーダー,W$6+1)+1))</f>
        <v/>
      </c>
      <c r="Z49" s="116" t="str">
        <f>IF(COUNT($C49)=0,"",VLOOKUP($C49,選手名,VLOOKUP($C49,オーダー,Z$6+1)+1))</f>
        <v/>
      </c>
      <c r="AA49" s="117"/>
      <c r="AB49" s="28" t="str">
        <f>IF(COUNT($C49)=0,"",VLOOKUP($C49,選手学年,VLOOKUP($C49,オーダー,Z$6+1)+1))</f>
        <v/>
      </c>
      <c r="AC49" s="118" t="e">
        <f>TEXT(VLOOKUP(C49,出場校,6)*10000+VLOOKUP(C49,出場校,7)*100+VLOOKUP(C49,出場校,8),"00'00")</f>
        <v>#N/A</v>
      </c>
      <c r="AD49" s="119"/>
    </row>
    <row r="50" spans="2:30" ht="15" hidden="1" customHeight="1">
      <c r="B50" s="112"/>
      <c r="C50" s="114"/>
      <c r="D50" s="20" t="str">
        <f>IF(COUNT(C49)=0,"",TEXT(VLOOKUP(C49,出場校,3),"(@)"))</f>
        <v/>
      </c>
      <c r="E50" s="21"/>
      <c r="F50" s="107"/>
      <c r="G50" s="107"/>
      <c r="H50" s="22" t="e">
        <f>TEXT(VLOOKUP($C49,順位変動,H$6*2),"(#)")</f>
        <v>#N/A</v>
      </c>
      <c r="I50" s="107" t="e">
        <f>IF(VLOOKUP(VLOOKUP($C49,順位変動,H$6*2),区間2,4)&lt;10000,TEXT(VLOOKUP(VLOOKUP($C49,順位変動,H$6*2),区間2,4),"00'00"),TEXT(VLOOKUP(VLOOKUP($C49,順位変動,H$6*2),区間2,4),"#°00'00"))</f>
        <v>#N/A</v>
      </c>
      <c r="J50" s="107"/>
      <c r="K50" s="22" t="e">
        <f>TEXT(VLOOKUP($C49,順位変動,K$6*2),"(#)")</f>
        <v>#N/A</v>
      </c>
      <c r="L50" s="107" t="e">
        <f>IF(VLOOKUP(VLOOKUP($C49,順位変動,K$6*2),区間3,4)&lt;10000,TEXT(VLOOKUP(VLOOKUP($C49,順位変動,K$6*2),区間3,4),"00'00"),TEXT(VLOOKUP(VLOOKUP($C49,順位変動,K$6*2),区間3,4),"#°00'00"))</f>
        <v>#N/A</v>
      </c>
      <c r="M50" s="107"/>
      <c r="N50" s="22" t="e">
        <f>TEXT(VLOOKUP($C49,順位変動,N$6*2),"(#)")</f>
        <v>#N/A</v>
      </c>
      <c r="O50" s="107" t="e">
        <f>IF(VLOOKUP(VLOOKUP($C49,順位変動,N$6*2),区間4,4)&lt;10000,TEXT(VLOOKUP(VLOOKUP($C49,順位変動,N$6*2),区間4,4),"00'00"),TEXT(VLOOKUP(VLOOKUP($C49,順位変動,N$6*2),区間4,4),"#°00'00"))</f>
        <v>#N/A</v>
      </c>
      <c r="P50" s="107"/>
      <c r="Q50" s="22" t="e">
        <f>TEXT(VLOOKUP($C49,順位変動,Q$6*2),"(#)")</f>
        <v>#N/A</v>
      </c>
      <c r="R50" s="107" t="e">
        <f>IF(VLOOKUP(VLOOKUP($C49,順位変動,Q$6*2),区間5,4)&lt;10000,TEXT(VLOOKUP(VLOOKUP($C49,順位変動,Q$6*2),区間5,4),"00'00"),TEXT(VLOOKUP(VLOOKUP($C49,順位変動,Q$6*2),区間5,4),"#°00'00"))</f>
        <v>#N/A</v>
      </c>
      <c r="S50" s="107"/>
      <c r="T50" s="22" t="e">
        <f>TEXT(VLOOKUP($C49,順位変動,T$6*2),"(#)")</f>
        <v>#N/A</v>
      </c>
      <c r="U50" s="107" t="e">
        <f>IF(VLOOKUP(VLOOKUP($C49,順位変動,T$6*2),区間6,4)&lt;10000,TEXT(VLOOKUP(VLOOKUP($C49,順位変動,T$6*2),区間6,4),"00'00"),TEXT(VLOOKUP(VLOOKUP($C49,順位変動,T$6*2),区間6,4),"#°00'00"))</f>
        <v>#N/A</v>
      </c>
      <c r="V50" s="108"/>
      <c r="W50" s="22" t="e">
        <f>TEXT(VLOOKUP($C49,順位変動,W$6*2),"(#)")</f>
        <v>#N/A</v>
      </c>
      <c r="X50" s="107" t="e">
        <f>IF(VLOOKUP(VLOOKUP($C49,順位変動,W$6*2),区間7,4)&lt;10000,TEXT(VLOOKUP(VLOOKUP($C49,順位変動,W$6*2),区間7,4),"00'00"),TEXT(VLOOKUP(VLOOKUP($C49,順位変動,W$6*2),区間7,4),"#°00'00"))</f>
        <v>#N/A</v>
      </c>
      <c r="Y50" s="107"/>
      <c r="Z50" s="22" t="e">
        <f>TEXT(VLOOKUP($C49,順位変動,Z$6*2),"(#)")</f>
        <v>#N/A</v>
      </c>
      <c r="AA50" s="107" t="e">
        <f>IF(VLOOKUP(VLOOKUP($C49,順位変動,Z$6*2),区間8,4)&lt;10000,TEXT(VLOOKUP(VLOOKUP($C49,順位変動,Z$6*2),区間8,4),"00'00"),TEXT(VLOOKUP(VLOOKUP($C49,順位変動,Z$6*2),区間8,4),"#°00'00"))</f>
        <v>#N/A</v>
      </c>
      <c r="AB50" s="107"/>
      <c r="AC50" s="121" t="e">
        <f>R50</f>
        <v>#N/A</v>
      </c>
      <c r="AD50" s="122"/>
    </row>
    <row r="51" spans="2:30" ht="15" hidden="1" customHeight="1">
      <c r="B51" s="112"/>
      <c r="C51" s="115"/>
      <c r="D51" s="23" t="str">
        <f>IF(COUNT(C49)=0,"",TEXT(VLOOKUP(B49,区間5,4),"00分00秒"))</f>
        <v/>
      </c>
      <c r="E51" s="30" t="e">
        <f>TEXT(VLOOKUP($C49,順位変動,E$6*2),"(#)")</f>
        <v>#N/A</v>
      </c>
      <c r="F51" s="123" t="e">
        <f>IF(VLOOKUP(VLOOKUP($C49,順位変動,E$6*2),区間1,4)&lt;10000,TEXT(VLOOKUP(VLOOKUP($C49,順位変動,E$6*2),区間1,4),"00'00"),TEXT(VLOOKUP(VLOOKUP($C49,順位変動,E$6*2),区間1,4),"#°00'00"))</f>
        <v>#N/A</v>
      </c>
      <c r="G51" s="123"/>
      <c r="H51" s="31" t="e">
        <f>TEXT(VLOOKUP($C49,区間記録2,2),"(#)")</f>
        <v>#N/A</v>
      </c>
      <c r="I51" s="123" t="e">
        <f>TEXT(VLOOKUP($C49,区間記録2,4),"00'00")</f>
        <v>#N/A</v>
      </c>
      <c r="J51" s="123"/>
      <c r="K51" s="31" t="e">
        <f>TEXT(VLOOKUP($C49,区間記録3,2),"(#)")</f>
        <v>#N/A</v>
      </c>
      <c r="L51" s="123" t="e">
        <f>TEXT(VLOOKUP($C49,区間記録3,4),"00'00")</f>
        <v>#N/A</v>
      </c>
      <c r="M51" s="123"/>
      <c r="N51" s="31" t="e">
        <f>TEXT(VLOOKUP($C49,区間記録4,2),"(#)")</f>
        <v>#N/A</v>
      </c>
      <c r="O51" s="123" t="e">
        <f>TEXT(VLOOKUP($C49,区間記録4,4),"00'00")</f>
        <v>#N/A</v>
      </c>
      <c r="P51" s="123"/>
      <c r="Q51" s="31" t="e">
        <f>TEXT(VLOOKUP($C49,区間記録5,2),"(#)")</f>
        <v>#N/A</v>
      </c>
      <c r="R51" s="123" t="e">
        <f>TEXT(VLOOKUP($C49,区間記録5,4),"00'00")</f>
        <v>#N/A</v>
      </c>
      <c r="S51" s="123"/>
      <c r="T51" s="31" t="e">
        <f>TEXT(VLOOKUP($C49,区間記録6,2),"(#)")</f>
        <v>#N/A</v>
      </c>
      <c r="U51" s="123" t="e">
        <f>TEXT(VLOOKUP($C49,区間記録6,4),"00'00")</f>
        <v>#N/A</v>
      </c>
      <c r="V51" s="124"/>
      <c r="W51" s="31" t="e">
        <f>TEXT(VLOOKUP($C49,区間記録7,2),"(#)")</f>
        <v>#N/A</v>
      </c>
      <c r="X51" s="123" t="e">
        <f>TEXT(VLOOKUP($C49,区間記録7,4),"00'00")</f>
        <v>#N/A</v>
      </c>
      <c r="Y51" s="123"/>
      <c r="Z51" s="31" t="e">
        <f>TEXT(VLOOKUP($C49,区間記録8,2),"(#)")</f>
        <v>#N/A</v>
      </c>
      <c r="AA51" s="123" t="e">
        <f>TEXT(VLOOKUP($C49,区間記録8,4),"00'00")</f>
        <v>#N/A</v>
      </c>
      <c r="AB51" s="123"/>
      <c r="AC51" s="32" t="e">
        <f>TEXT(VLOOKUP(C49,躍進,6),"(#)")</f>
        <v>#N/A</v>
      </c>
      <c r="AD51" s="33" t="e">
        <f>IF(VLOOKUP(C49,躍進,4)="","",IF(VLOOKUP(C49,躍進,4)&lt;0,TEXT(INT(ABS(VLOOKUP(C49,躍進,4))/60)*100+MOD(ABS(VLOOKUP(C49,躍進,4)),60),"-00'00"),TEXT(INT(VLOOKUP(C49,躍進,4)/60)*100+MOD(VLOOKUP(C49,躍進,4),60),"+00'00")))</f>
        <v>#N/A</v>
      </c>
    </row>
    <row r="52" spans="2:30" ht="15" hidden="1" customHeight="1">
      <c r="B52" s="125">
        <v>15</v>
      </c>
      <c r="C52" s="120" t="str">
        <f>VLOOKUP(B52,区間5,2)</f>
        <v/>
      </c>
      <c r="D52" s="20" t="str">
        <f>IF(COUNT(C52)=0,"",VLOOKUP(C52,出場校,2))</f>
        <v/>
      </c>
      <c r="E52" s="94" t="str">
        <f>IF(COUNT($C52)=0,"",VLOOKUP($C52,選手名,VLOOKUP($C52,オーダー,E$6+1)+1))</f>
        <v/>
      </c>
      <c r="F52" s="94"/>
      <c r="G52" s="35" t="str">
        <f>IF(COUNT($C52)=0,"",VLOOKUP($C52,選手学年,VLOOKUP($C52,オーダー,E$6+1)+1))</f>
        <v/>
      </c>
      <c r="H52" s="93" t="str">
        <f>IF(COUNT($C52)=0,"",VLOOKUP($C52,選手名,VLOOKUP($C52,オーダー,H$6+1)+1))</f>
        <v/>
      </c>
      <c r="I52" s="94"/>
      <c r="J52" s="35" t="str">
        <f>IF(COUNT($C52)=0,"",VLOOKUP($C52,選手学年,VLOOKUP($C52,オーダー,H$6+1)+1))</f>
        <v/>
      </c>
      <c r="K52" s="93" t="str">
        <f>IF(COUNT($C52)=0,"",VLOOKUP($C52,選手名,VLOOKUP($C52,オーダー,K$6+1)+1))</f>
        <v/>
      </c>
      <c r="L52" s="94"/>
      <c r="M52" s="35" t="str">
        <f>IF(COUNT($C52)=0,"",VLOOKUP($C52,選手学年,VLOOKUP($C52,オーダー,K$6+1)+1))</f>
        <v/>
      </c>
      <c r="N52" s="93" t="str">
        <f>IF(COUNT($C52)=0,"",VLOOKUP($C52,選手名,VLOOKUP($C52,オーダー,N$6+1)+1))</f>
        <v/>
      </c>
      <c r="O52" s="94"/>
      <c r="P52" s="35" t="str">
        <f>IF(COUNT($C52)=0,"",VLOOKUP($C52,選手学年,VLOOKUP($C52,オーダー,N$6+1)+1))</f>
        <v/>
      </c>
      <c r="Q52" s="93" t="str">
        <f>IF(COUNT($C52)=0,"",VLOOKUP($C52,選手名,VLOOKUP($C52,オーダー,Q$6+1)+1))</f>
        <v/>
      </c>
      <c r="R52" s="94"/>
      <c r="S52" s="35" t="str">
        <f>IF(COUNT($C52)=0,"",VLOOKUP($C52,選手学年,VLOOKUP($C52,オーダー,Q$6+1)+1))</f>
        <v/>
      </c>
      <c r="T52" s="93" t="str">
        <f>IF(COUNT($C52)=0,"",VLOOKUP($C52,選手名,VLOOKUP($C52,オーダー,T$6+1)+1))</f>
        <v/>
      </c>
      <c r="U52" s="94"/>
      <c r="V52" s="36" t="str">
        <f>IF(COUNT($C52)=0,"",VLOOKUP($C52,選手学年,VLOOKUP($C52,オーダー,T$6+1)+1))</f>
        <v/>
      </c>
      <c r="W52" s="93" t="str">
        <f>IF(COUNT($C52)=0,"",VLOOKUP($C52,選手名,VLOOKUP($C52,オーダー,W$6+1)+1))</f>
        <v/>
      </c>
      <c r="X52" s="94"/>
      <c r="Y52" s="35" t="str">
        <f>IF(COUNT($C52)=0,"",VLOOKUP($C52,選手学年,VLOOKUP($C52,オーダー,W$6+1)+1))</f>
        <v/>
      </c>
      <c r="Z52" s="93" t="str">
        <f>IF(COUNT($C52)=0,"",VLOOKUP($C52,選手名,VLOOKUP($C52,オーダー,Z$6+1)+1))</f>
        <v/>
      </c>
      <c r="AA52" s="94"/>
      <c r="AB52" s="35" t="str">
        <f>IF(COUNT($C52)=0,"",VLOOKUP($C52,選手学年,VLOOKUP($C52,オーダー,Z$6+1)+1))</f>
        <v/>
      </c>
      <c r="AC52" s="121" t="e">
        <f>TEXT(VLOOKUP(C52,出場校,6)*10000+VLOOKUP(C52,出場校,7)*100+VLOOKUP(C52,出場校,8),"00'00")</f>
        <v>#N/A</v>
      </c>
      <c r="AD52" s="122"/>
    </row>
    <row r="53" spans="2:30" ht="15" hidden="1" customHeight="1">
      <c r="B53" s="112"/>
      <c r="C53" s="114"/>
      <c r="D53" s="20" t="str">
        <f>IF(COUNT(C52)=0,"",TEXT(VLOOKUP(C52,出場校,3),"(@)"))</f>
        <v/>
      </c>
      <c r="E53" s="21"/>
      <c r="F53" s="107"/>
      <c r="G53" s="107"/>
      <c r="H53" s="22" t="e">
        <f>TEXT(VLOOKUP($C52,順位変動,H$6*2),"(#)")</f>
        <v>#N/A</v>
      </c>
      <c r="I53" s="107" t="e">
        <f>IF(VLOOKUP(VLOOKUP($C52,順位変動,H$6*2),区間2,4)&lt;10000,TEXT(VLOOKUP(VLOOKUP($C52,順位変動,H$6*2),区間2,4),"00'00"),TEXT(VLOOKUP(VLOOKUP($C52,順位変動,H$6*2),区間2,4),"#°00'00"))</f>
        <v>#N/A</v>
      </c>
      <c r="J53" s="107"/>
      <c r="K53" s="22" t="e">
        <f>TEXT(VLOOKUP($C52,順位変動,K$6*2),"(#)")</f>
        <v>#N/A</v>
      </c>
      <c r="L53" s="107" t="e">
        <f>IF(VLOOKUP(VLOOKUP($C52,順位変動,K$6*2),区間3,4)&lt;10000,TEXT(VLOOKUP(VLOOKUP($C52,順位変動,K$6*2),区間3,4),"00'00"),TEXT(VLOOKUP(VLOOKUP($C52,順位変動,K$6*2),区間3,4),"#°00'00"))</f>
        <v>#N/A</v>
      </c>
      <c r="M53" s="107"/>
      <c r="N53" s="22" t="e">
        <f>TEXT(VLOOKUP($C52,順位変動,N$6*2),"(#)")</f>
        <v>#N/A</v>
      </c>
      <c r="O53" s="107" t="e">
        <f>IF(VLOOKUP(VLOOKUP($C52,順位変動,N$6*2),区間4,4)&lt;10000,TEXT(VLOOKUP(VLOOKUP($C52,順位変動,N$6*2),区間4,4),"00'00"),TEXT(VLOOKUP(VLOOKUP($C52,順位変動,N$6*2),区間4,4),"#°00'00"))</f>
        <v>#N/A</v>
      </c>
      <c r="P53" s="107"/>
      <c r="Q53" s="22" t="e">
        <f>TEXT(VLOOKUP($C52,順位変動,Q$6*2),"(#)")</f>
        <v>#N/A</v>
      </c>
      <c r="R53" s="107" t="e">
        <f>IF(VLOOKUP(VLOOKUP($C52,順位変動,Q$6*2),区間5,4)&lt;10000,TEXT(VLOOKUP(VLOOKUP($C52,順位変動,Q$6*2),区間5,4),"00'00"),TEXT(VLOOKUP(VLOOKUP($C52,順位変動,Q$6*2),区間5,4),"#°00'00"))</f>
        <v>#N/A</v>
      </c>
      <c r="S53" s="107"/>
      <c r="T53" s="22" t="e">
        <f>TEXT(VLOOKUP($C52,順位変動,T$6*2),"(#)")</f>
        <v>#N/A</v>
      </c>
      <c r="U53" s="107" t="e">
        <f>IF(VLOOKUP(VLOOKUP($C52,順位変動,T$6*2),区間6,4)&lt;10000,TEXT(VLOOKUP(VLOOKUP($C52,順位変動,T$6*2),区間6,4),"00'00"),TEXT(VLOOKUP(VLOOKUP($C52,順位変動,T$6*2),区間6,4),"#°00'00"))</f>
        <v>#N/A</v>
      </c>
      <c r="V53" s="108"/>
      <c r="W53" s="22" t="e">
        <f>TEXT(VLOOKUP($C52,順位変動,W$6*2),"(#)")</f>
        <v>#N/A</v>
      </c>
      <c r="X53" s="107" t="e">
        <f>IF(VLOOKUP(VLOOKUP($C52,順位変動,W$6*2),区間7,4)&lt;10000,TEXT(VLOOKUP(VLOOKUP($C52,順位変動,W$6*2),区間7,4),"00'00"),TEXT(VLOOKUP(VLOOKUP($C52,順位変動,W$6*2),区間7,4),"#°00'00"))</f>
        <v>#N/A</v>
      </c>
      <c r="Y53" s="107"/>
      <c r="Z53" s="22" t="e">
        <f>TEXT(VLOOKUP($C52,順位変動,Z$6*2),"(#)")</f>
        <v>#N/A</v>
      </c>
      <c r="AA53" s="107" t="e">
        <f>IF(VLOOKUP(VLOOKUP($C52,順位変動,Z$6*2),区間8,4)&lt;10000,TEXT(VLOOKUP(VLOOKUP($C52,順位変動,Z$6*2),区間8,4),"00'00"),TEXT(VLOOKUP(VLOOKUP($C52,順位変動,Z$6*2),区間8,4),"#°00'00"))</f>
        <v>#N/A</v>
      </c>
      <c r="AB53" s="107"/>
      <c r="AC53" s="121" t="e">
        <f>R53</f>
        <v>#N/A</v>
      </c>
      <c r="AD53" s="122"/>
    </row>
    <row r="54" spans="2:30" ht="15" hidden="1" customHeight="1">
      <c r="B54" s="112"/>
      <c r="C54" s="115"/>
      <c r="D54" s="23" t="str">
        <f>IF(COUNT(C52)=0,"",TEXT(VLOOKUP(B52,区間5,4),"00分00秒"))</f>
        <v/>
      </c>
      <c r="E54" s="30" t="e">
        <f>TEXT(VLOOKUP($C52,順位変動,E$6*2),"(#)")</f>
        <v>#N/A</v>
      </c>
      <c r="F54" s="123" t="e">
        <f>IF(VLOOKUP(VLOOKUP($C52,順位変動,E$6*2),区間1,4)&lt;10000,TEXT(VLOOKUP(VLOOKUP($C52,順位変動,E$6*2),区間1,4),"00'00"),TEXT(VLOOKUP(VLOOKUP($C52,順位変動,E$6*2),区間1,4),"#°00'00"))</f>
        <v>#N/A</v>
      </c>
      <c r="G54" s="123"/>
      <c r="H54" s="31" t="e">
        <f>TEXT(VLOOKUP($C52,区間記録2,2),"(#)")</f>
        <v>#N/A</v>
      </c>
      <c r="I54" s="123" t="e">
        <f>TEXT(VLOOKUP($C52,区間記録2,4),"00'00")</f>
        <v>#N/A</v>
      </c>
      <c r="J54" s="123"/>
      <c r="K54" s="31" t="e">
        <f>TEXT(VLOOKUP($C52,区間記録3,2),"(#)")</f>
        <v>#N/A</v>
      </c>
      <c r="L54" s="123" t="e">
        <f>TEXT(VLOOKUP($C52,区間記録3,4),"00'00")</f>
        <v>#N/A</v>
      </c>
      <c r="M54" s="123"/>
      <c r="N54" s="31" t="e">
        <f>TEXT(VLOOKUP($C52,区間記録4,2),"(#)")</f>
        <v>#N/A</v>
      </c>
      <c r="O54" s="123" t="e">
        <f>TEXT(VLOOKUP($C52,区間記録4,4),"00'00")</f>
        <v>#N/A</v>
      </c>
      <c r="P54" s="123"/>
      <c r="Q54" s="31" t="e">
        <f>TEXT(VLOOKUP($C52,区間記録5,2),"(#)")</f>
        <v>#N/A</v>
      </c>
      <c r="R54" s="123" t="e">
        <f>TEXT(VLOOKUP($C52,区間記録5,4),"00'00")</f>
        <v>#N/A</v>
      </c>
      <c r="S54" s="123"/>
      <c r="T54" s="31" t="e">
        <f>TEXT(VLOOKUP($C52,区間記録6,2),"(#)")</f>
        <v>#N/A</v>
      </c>
      <c r="U54" s="123" t="e">
        <f>TEXT(VLOOKUP($C52,区間記録6,4),"00'00")</f>
        <v>#N/A</v>
      </c>
      <c r="V54" s="124"/>
      <c r="W54" s="31" t="e">
        <f>TEXT(VLOOKUP($C52,区間記録7,2),"(#)")</f>
        <v>#N/A</v>
      </c>
      <c r="X54" s="123" t="e">
        <f>TEXT(VLOOKUP($C52,区間記録7,4),"00'00")</f>
        <v>#N/A</v>
      </c>
      <c r="Y54" s="123"/>
      <c r="Z54" s="31" t="e">
        <f>TEXT(VLOOKUP($C52,区間記録8,2),"(#)")</f>
        <v>#N/A</v>
      </c>
      <c r="AA54" s="123" t="e">
        <f>TEXT(VLOOKUP($C52,区間記録8,4),"00'00")</f>
        <v>#N/A</v>
      </c>
      <c r="AB54" s="123"/>
      <c r="AC54" s="24" t="e">
        <f>TEXT(VLOOKUP(C52,躍進,6),"(#)")</f>
        <v>#N/A</v>
      </c>
      <c r="AD54" s="25" t="e">
        <f>IF(VLOOKUP(C52,躍進,4)="","",IF(VLOOKUP(C52,躍進,4)&lt;0,TEXT(INT(ABS(VLOOKUP(C52,躍進,4))/60)*100+MOD(ABS(VLOOKUP(C52,躍進,4)),60),"-00'00"),TEXT(INT(VLOOKUP(C52,躍進,4)/60)*100+MOD(VLOOKUP(C52,躍進,4),60),"+00'00")))</f>
        <v>#N/A</v>
      </c>
    </row>
    <row r="55" spans="2:30" ht="15" hidden="1" customHeight="1">
      <c r="B55" s="112">
        <v>16</v>
      </c>
      <c r="C55" s="120" t="str">
        <f>VLOOKUP(B55,区間5,2)</f>
        <v/>
      </c>
      <c r="D55" s="42" t="str">
        <f>IF(COUNT(C55)=0,"",VLOOKUP(C55,出場校,2))</f>
        <v/>
      </c>
      <c r="E55" s="117" t="str">
        <f>IF(COUNT($C55)=0,"",VLOOKUP($C55,選手名,VLOOKUP($C55,オーダー,E$6+1)+1))</f>
        <v/>
      </c>
      <c r="F55" s="117"/>
      <c r="G55" s="28" t="str">
        <f>IF(COUNT($C55)=0,"",VLOOKUP($C55,選手学年,VLOOKUP($C55,オーダー,E$6+1)+1))</f>
        <v/>
      </c>
      <c r="H55" s="116" t="str">
        <f>IF(COUNT($C55)=0,"",VLOOKUP($C55,選手名,VLOOKUP($C55,オーダー,H$6+1)+1))</f>
        <v/>
      </c>
      <c r="I55" s="117"/>
      <c r="J55" s="28" t="str">
        <f>IF(COUNT($C55)=0,"",VLOOKUP($C55,選手学年,VLOOKUP($C55,オーダー,H$6+1)+1))</f>
        <v/>
      </c>
      <c r="K55" s="116" t="str">
        <f>IF(COUNT($C55)=0,"",VLOOKUP($C55,選手名,VLOOKUP($C55,オーダー,K$6+1)+1))</f>
        <v/>
      </c>
      <c r="L55" s="117"/>
      <c r="M55" s="28" t="str">
        <f>IF(COUNT($C55)=0,"",VLOOKUP($C55,選手学年,VLOOKUP($C55,オーダー,K$6+1)+1))</f>
        <v/>
      </c>
      <c r="N55" s="116" t="str">
        <f>IF(COUNT($C55)=0,"",VLOOKUP($C55,選手名,VLOOKUP($C55,オーダー,N$6+1)+1))</f>
        <v/>
      </c>
      <c r="O55" s="117"/>
      <c r="P55" s="28" t="str">
        <f>IF(COUNT($C55)=0,"",VLOOKUP($C55,選手学年,VLOOKUP($C55,オーダー,N$6+1)+1))</f>
        <v/>
      </c>
      <c r="Q55" s="116" t="str">
        <f>IF(COUNT($C55)=0,"",VLOOKUP($C55,選手名,VLOOKUP($C55,オーダー,Q$6+1)+1))</f>
        <v/>
      </c>
      <c r="R55" s="117"/>
      <c r="S55" s="28" t="str">
        <f>IF(COUNT($C55)=0,"",VLOOKUP($C55,選手学年,VLOOKUP($C55,オーダー,Q$6+1)+1))</f>
        <v/>
      </c>
      <c r="T55" s="116" t="str">
        <f>IF(COUNT($C55)=0,"",VLOOKUP($C55,選手名,VLOOKUP($C55,オーダー,T$6+1)+1))</f>
        <v/>
      </c>
      <c r="U55" s="117"/>
      <c r="V55" s="29" t="str">
        <f>IF(COUNT($C55)=0,"",VLOOKUP($C55,選手学年,VLOOKUP($C55,オーダー,T$6+1)+1))</f>
        <v/>
      </c>
      <c r="W55" s="116" t="str">
        <f>IF(COUNT($C55)=0,"",VLOOKUP($C55,選手名,VLOOKUP($C55,オーダー,W$6+1)+1))</f>
        <v/>
      </c>
      <c r="X55" s="117"/>
      <c r="Y55" s="28" t="str">
        <f>IF(COUNT($C55)=0,"",VLOOKUP($C55,選手学年,VLOOKUP($C55,オーダー,W$6+1)+1))</f>
        <v/>
      </c>
      <c r="Z55" s="116" t="str">
        <f>IF(COUNT($C55)=0,"",VLOOKUP($C55,選手名,VLOOKUP($C55,オーダー,Z$6+1)+1))</f>
        <v/>
      </c>
      <c r="AA55" s="117"/>
      <c r="AB55" s="28" t="str">
        <f>IF(COUNT($C55)=0,"",VLOOKUP($C55,選手学年,VLOOKUP($C55,オーダー,Z$6+1)+1))</f>
        <v/>
      </c>
      <c r="AC55" s="118" t="e">
        <f>TEXT(VLOOKUP(C55,出場校,6)*10000+VLOOKUP(C55,出場校,7)*100+VLOOKUP(C55,出場校,8),"00'00")</f>
        <v>#N/A</v>
      </c>
      <c r="AD55" s="119"/>
    </row>
    <row r="56" spans="2:30" ht="15" hidden="1" customHeight="1">
      <c r="B56" s="112"/>
      <c r="C56" s="114"/>
      <c r="D56" s="20" t="str">
        <f>IF(COUNT(C55)=0,"",TEXT(VLOOKUP(C55,出場校,3),"(@)"))</f>
        <v/>
      </c>
      <c r="E56" s="21"/>
      <c r="F56" s="107"/>
      <c r="G56" s="107"/>
      <c r="H56" s="22" t="e">
        <f>TEXT(VLOOKUP($C55,順位変動,H$6*2),"(#)")</f>
        <v>#N/A</v>
      </c>
      <c r="I56" s="107" t="e">
        <f>IF(VLOOKUP(VLOOKUP($C55,順位変動,H$6*2),区間2,4)&lt;10000,TEXT(VLOOKUP(VLOOKUP($C55,順位変動,H$6*2),区間2,4),"00'00"),TEXT(VLOOKUP(VLOOKUP($C55,順位変動,H$6*2),区間2,4),"#°00'00"))</f>
        <v>#N/A</v>
      </c>
      <c r="J56" s="107"/>
      <c r="K56" s="22" t="e">
        <f>TEXT(VLOOKUP($C55,順位変動,K$6*2),"(#)")</f>
        <v>#N/A</v>
      </c>
      <c r="L56" s="107" t="e">
        <f>IF(VLOOKUP(VLOOKUP($C55,順位変動,K$6*2),区間3,4)&lt;10000,TEXT(VLOOKUP(VLOOKUP($C55,順位変動,K$6*2),区間3,4),"00'00"),TEXT(VLOOKUP(VLOOKUP($C55,順位変動,K$6*2),区間3,4),"#°00'00"))</f>
        <v>#N/A</v>
      </c>
      <c r="M56" s="107"/>
      <c r="N56" s="22" t="e">
        <f>TEXT(VLOOKUP($C55,順位変動,N$6*2),"(#)")</f>
        <v>#N/A</v>
      </c>
      <c r="O56" s="107" t="e">
        <f>IF(VLOOKUP(VLOOKUP($C55,順位変動,N$6*2),区間4,4)&lt;10000,TEXT(VLOOKUP(VLOOKUP($C55,順位変動,N$6*2),区間4,4),"00'00"),TEXT(VLOOKUP(VLOOKUP($C55,順位変動,N$6*2),区間4,4),"#°00'00"))</f>
        <v>#N/A</v>
      </c>
      <c r="P56" s="107"/>
      <c r="Q56" s="22" t="e">
        <f>TEXT(VLOOKUP($C55,順位変動,Q$6*2),"(#)")</f>
        <v>#N/A</v>
      </c>
      <c r="R56" s="107" t="e">
        <f>IF(VLOOKUP(VLOOKUP($C55,順位変動,Q$6*2),区間5,4)&lt;10000,TEXT(VLOOKUP(VLOOKUP($C55,順位変動,Q$6*2),区間5,4),"00'00"),TEXT(VLOOKUP(VLOOKUP($C55,順位変動,Q$6*2),区間5,4),"#°00'00"))</f>
        <v>#N/A</v>
      </c>
      <c r="S56" s="107"/>
      <c r="T56" s="22" t="e">
        <f>TEXT(VLOOKUP($C55,順位変動,T$6*2),"(#)")</f>
        <v>#N/A</v>
      </c>
      <c r="U56" s="107" t="e">
        <f>IF(VLOOKUP(VLOOKUP($C55,順位変動,T$6*2),区間6,4)&lt;10000,TEXT(VLOOKUP(VLOOKUP($C55,順位変動,T$6*2),区間6,4),"00'00"),TEXT(VLOOKUP(VLOOKUP($C55,順位変動,T$6*2),区間6,4),"#°00'00"))</f>
        <v>#N/A</v>
      </c>
      <c r="V56" s="108"/>
      <c r="W56" s="22" t="e">
        <f>TEXT(VLOOKUP($C55,順位変動,W$6*2),"(#)")</f>
        <v>#N/A</v>
      </c>
      <c r="X56" s="107" t="e">
        <f>IF(VLOOKUP(VLOOKUP($C55,順位変動,W$6*2),区間7,4)&lt;10000,TEXT(VLOOKUP(VLOOKUP($C55,順位変動,W$6*2),区間7,4),"00'00"),TEXT(VLOOKUP(VLOOKUP($C55,順位変動,W$6*2),区間7,4),"#°00'00"))</f>
        <v>#N/A</v>
      </c>
      <c r="Y56" s="107"/>
      <c r="Z56" s="22" t="e">
        <f>TEXT(VLOOKUP($C55,順位変動,Z$6*2),"(#)")</f>
        <v>#N/A</v>
      </c>
      <c r="AA56" s="107" t="e">
        <f>IF(VLOOKUP(VLOOKUP($C55,順位変動,Z$6*2),区間8,4)&lt;10000,TEXT(VLOOKUP(VLOOKUP($C55,順位変動,Z$6*2),区間8,4),"00'00"),TEXT(VLOOKUP(VLOOKUP($C55,順位変動,Z$6*2),区間8,4),"#°00'00"))</f>
        <v>#N/A</v>
      </c>
      <c r="AB56" s="107"/>
      <c r="AC56" s="121" t="e">
        <f>R56</f>
        <v>#N/A</v>
      </c>
      <c r="AD56" s="122"/>
    </row>
    <row r="57" spans="2:30" ht="15" hidden="1" customHeight="1">
      <c r="B57" s="112"/>
      <c r="C57" s="115"/>
      <c r="D57" s="23" t="str">
        <f>IF(COUNT(C55)=0,"",TEXT(VLOOKUP(B55,区間5,4),"00分00秒"))</f>
        <v/>
      </c>
      <c r="E57" s="30" t="e">
        <f>TEXT(VLOOKUP($C55,順位変動,E$6*2),"(#)")</f>
        <v>#N/A</v>
      </c>
      <c r="F57" s="123" t="e">
        <f>IF(VLOOKUP(VLOOKUP($C55,順位変動,E$6*2),区間1,4)&lt;10000,TEXT(VLOOKUP(VLOOKUP($C55,順位変動,E$6*2),区間1,4),"00'00"),TEXT(VLOOKUP(VLOOKUP($C55,順位変動,E$6*2),区間1,4),"#°00'00"))</f>
        <v>#N/A</v>
      </c>
      <c r="G57" s="123"/>
      <c r="H57" s="31" t="e">
        <f>TEXT(VLOOKUP($C55,区間記録2,2),"(#)")</f>
        <v>#N/A</v>
      </c>
      <c r="I57" s="123" t="e">
        <f>TEXT(VLOOKUP($C55,区間記録2,4),"00'00")</f>
        <v>#N/A</v>
      </c>
      <c r="J57" s="123"/>
      <c r="K57" s="31" t="e">
        <f>TEXT(VLOOKUP($C55,区間記録3,2),"(#)")</f>
        <v>#N/A</v>
      </c>
      <c r="L57" s="123" t="e">
        <f>TEXT(VLOOKUP($C55,区間記録3,4),"00'00")</f>
        <v>#N/A</v>
      </c>
      <c r="M57" s="123"/>
      <c r="N57" s="31" t="e">
        <f>TEXT(VLOOKUP($C55,区間記録4,2),"(#)")</f>
        <v>#N/A</v>
      </c>
      <c r="O57" s="123" t="e">
        <f>TEXT(VLOOKUP($C55,区間記録4,4),"00'00")</f>
        <v>#N/A</v>
      </c>
      <c r="P57" s="123"/>
      <c r="Q57" s="31" t="e">
        <f>TEXT(VLOOKUP($C55,区間記録5,2),"(#)")</f>
        <v>#N/A</v>
      </c>
      <c r="R57" s="123" t="e">
        <f>TEXT(VLOOKUP($C55,区間記録5,4),"00'00")</f>
        <v>#N/A</v>
      </c>
      <c r="S57" s="123"/>
      <c r="T57" s="31" t="e">
        <f>TEXT(VLOOKUP($C55,区間記録6,2),"(#)")</f>
        <v>#N/A</v>
      </c>
      <c r="U57" s="123" t="e">
        <f>TEXT(VLOOKUP($C55,区間記録6,4),"00'00")</f>
        <v>#N/A</v>
      </c>
      <c r="V57" s="124"/>
      <c r="W57" s="31" t="e">
        <f>TEXT(VLOOKUP($C55,区間記録7,2),"(#)")</f>
        <v>#N/A</v>
      </c>
      <c r="X57" s="123" t="e">
        <f>TEXT(VLOOKUP($C55,区間記録7,4),"00'00")</f>
        <v>#N/A</v>
      </c>
      <c r="Y57" s="123"/>
      <c r="Z57" s="31" t="e">
        <f>TEXT(VLOOKUP($C55,区間記録8,2),"(#)")</f>
        <v>#N/A</v>
      </c>
      <c r="AA57" s="123" t="e">
        <f>TEXT(VLOOKUP($C55,区間記録8,4),"00'00")</f>
        <v>#N/A</v>
      </c>
      <c r="AB57" s="123"/>
      <c r="AC57" s="24" t="e">
        <f>TEXT(VLOOKUP(C55,躍進,6),"(#)")</f>
        <v>#N/A</v>
      </c>
      <c r="AD57" s="25" t="e">
        <f>IF(VLOOKUP(C55,躍進,4)="","",IF(VLOOKUP(C55,躍進,4)&lt;0,TEXT(INT(ABS(VLOOKUP(C55,躍進,4))/60)*100+MOD(ABS(VLOOKUP(C55,躍進,4)),60),"-00'00"),TEXT(INT(VLOOKUP(C55,躍進,4)/60)*100+MOD(VLOOKUP(C55,躍進,4),60),"+00'00")))</f>
        <v>#N/A</v>
      </c>
    </row>
    <row r="58" spans="2:30" ht="15" hidden="1" customHeight="1">
      <c r="B58" s="112">
        <v>17</v>
      </c>
      <c r="C58" s="120" t="str">
        <f>VLOOKUP(B58,区間5,2)</f>
        <v/>
      </c>
      <c r="D58" s="42" t="str">
        <f>IF(COUNT(C58)=0,"",VLOOKUP(C58,出場校,2))</f>
        <v/>
      </c>
      <c r="E58" s="117" t="str">
        <f>IF(COUNT($C58)=0,"",VLOOKUP($C58,選手名,VLOOKUP($C58,オーダー,E$6+1)+1))</f>
        <v/>
      </c>
      <c r="F58" s="117"/>
      <c r="G58" s="28" t="str">
        <f>IF(COUNT($C58)=0,"",VLOOKUP($C58,選手学年,VLOOKUP($C58,オーダー,E$6+1)+1))</f>
        <v/>
      </c>
      <c r="H58" s="116" t="str">
        <f>IF(COUNT($C58)=0,"",VLOOKUP($C58,選手名,VLOOKUP($C58,オーダー,H$6+1)+1))</f>
        <v/>
      </c>
      <c r="I58" s="117"/>
      <c r="J58" s="28" t="str">
        <f>IF(COUNT($C58)=0,"",VLOOKUP($C58,選手学年,VLOOKUP($C58,オーダー,H$6+1)+1))</f>
        <v/>
      </c>
      <c r="K58" s="116" t="str">
        <f>IF(COUNT($C58)=0,"",VLOOKUP($C58,選手名,VLOOKUP($C58,オーダー,K$6+1)+1))</f>
        <v/>
      </c>
      <c r="L58" s="117"/>
      <c r="M58" s="28" t="str">
        <f>IF(COUNT($C58)=0,"",VLOOKUP($C58,選手学年,VLOOKUP($C58,オーダー,K$6+1)+1))</f>
        <v/>
      </c>
      <c r="N58" s="116" t="str">
        <f>IF(COUNT($C58)=0,"",VLOOKUP($C58,選手名,VLOOKUP($C58,オーダー,N$6+1)+1))</f>
        <v/>
      </c>
      <c r="O58" s="117"/>
      <c r="P58" s="28" t="str">
        <f>IF(COUNT($C58)=0,"",VLOOKUP($C58,選手学年,VLOOKUP($C58,オーダー,N$6+1)+1))</f>
        <v/>
      </c>
      <c r="Q58" s="116" t="str">
        <f>IF(COUNT($C58)=0,"",VLOOKUP($C58,選手名,VLOOKUP($C58,オーダー,Q$6+1)+1))</f>
        <v/>
      </c>
      <c r="R58" s="117"/>
      <c r="S58" s="28" t="str">
        <f>IF(COUNT($C58)=0,"",VLOOKUP($C58,選手学年,VLOOKUP($C58,オーダー,Q$6+1)+1))</f>
        <v/>
      </c>
      <c r="T58" s="116" t="str">
        <f>IF(COUNT($C58)=0,"",VLOOKUP($C58,選手名,VLOOKUP($C58,オーダー,T$6+1)+1))</f>
        <v/>
      </c>
      <c r="U58" s="117"/>
      <c r="V58" s="29" t="str">
        <f>IF(COUNT($C58)=0,"",VLOOKUP($C58,選手学年,VLOOKUP($C58,オーダー,T$6+1)+1))</f>
        <v/>
      </c>
      <c r="W58" s="116" t="str">
        <f>IF(COUNT($C58)=0,"",VLOOKUP($C58,選手名,VLOOKUP($C58,オーダー,W$6+1)+1))</f>
        <v/>
      </c>
      <c r="X58" s="117"/>
      <c r="Y58" s="28" t="str">
        <f>IF(COUNT($C58)=0,"",VLOOKUP($C58,選手学年,VLOOKUP($C58,オーダー,W$6+1)+1))</f>
        <v/>
      </c>
      <c r="Z58" s="116" t="str">
        <f>IF(COUNT($C58)=0,"",VLOOKUP($C58,選手名,VLOOKUP($C58,オーダー,Z$6+1)+1))</f>
        <v/>
      </c>
      <c r="AA58" s="117"/>
      <c r="AB58" s="28" t="str">
        <f>IF(COUNT($C58)=0,"",VLOOKUP($C58,選手学年,VLOOKUP($C58,オーダー,Z$6+1)+1))</f>
        <v/>
      </c>
      <c r="AC58" s="118" t="e">
        <f>TEXT(VLOOKUP(C58,出場校,6)*10000+VLOOKUP(C58,出場校,7)*100+VLOOKUP(C58,出場校,8),"00'00")</f>
        <v>#N/A</v>
      </c>
      <c r="AD58" s="119"/>
    </row>
    <row r="59" spans="2:30" ht="15" hidden="1" customHeight="1">
      <c r="B59" s="112"/>
      <c r="C59" s="114"/>
      <c r="D59" s="20" t="str">
        <f>IF(COUNT(C58)=0,"",TEXT(VLOOKUP(C58,出場校,3),"(@)"))</f>
        <v/>
      </c>
      <c r="E59" s="21"/>
      <c r="F59" s="107"/>
      <c r="G59" s="107"/>
      <c r="H59" s="22" t="e">
        <f>TEXT(VLOOKUP($C58,順位変動,H$6*2),"(#)")</f>
        <v>#N/A</v>
      </c>
      <c r="I59" s="107" t="e">
        <f>IF(VLOOKUP(VLOOKUP($C58,順位変動,H$6*2),区間2,4)&lt;10000,TEXT(VLOOKUP(VLOOKUP($C58,順位変動,H$6*2),区間2,4),"00'00"),TEXT(VLOOKUP(VLOOKUP($C58,順位変動,H$6*2),区間2,4),"#°00'00"))</f>
        <v>#N/A</v>
      </c>
      <c r="J59" s="107"/>
      <c r="K59" s="22" t="e">
        <f>TEXT(VLOOKUP($C58,順位変動,K$6*2),"(#)")</f>
        <v>#N/A</v>
      </c>
      <c r="L59" s="107" t="e">
        <f>IF(VLOOKUP(VLOOKUP($C58,順位変動,K$6*2),区間3,4)&lt;10000,TEXT(VLOOKUP(VLOOKUP($C58,順位変動,K$6*2),区間3,4),"00'00"),TEXT(VLOOKUP(VLOOKUP($C58,順位変動,K$6*2),区間3,4),"#°00'00"))</f>
        <v>#N/A</v>
      </c>
      <c r="M59" s="107"/>
      <c r="N59" s="22" t="e">
        <f>TEXT(VLOOKUP($C58,順位変動,N$6*2),"(#)")</f>
        <v>#N/A</v>
      </c>
      <c r="O59" s="107" t="e">
        <f>IF(VLOOKUP(VLOOKUP($C58,順位変動,N$6*2),区間4,4)&lt;10000,TEXT(VLOOKUP(VLOOKUP($C58,順位変動,N$6*2),区間4,4),"00'00"),TEXT(VLOOKUP(VLOOKUP($C58,順位変動,N$6*2),区間4,4),"#°00'00"))</f>
        <v>#N/A</v>
      </c>
      <c r="P59" s="107"/>
      <c r="Q59" s="22" t="e">
        <f>TEXT(VLOOKUP($C58,順位変動,Q$6*2),"(#)")</f>
        <v>#N/A</v>
      </c>
      <c r="R59" s="107" t="e">
        <f>IF(VLOOKUP(VLOOKUP($C58,順位変動,Q$6*2),区間5,4)&lt;10000,TEXT(VLOOKUP(VLOOKUP($C58,順位変動,Q$6*2),区間5,4),"00'00"),TEXT(VLOOKUP(VLOOKUP($C58,順位変動,Q$6*2),区間5,4),"#°00'00"))</f>
        <v>#N/A</v>
      </c>
      <c r="S59" s="107"/>
      <c r="T59" s="22" t="e">
        <f>TEXT(VLOOKUP($C58,順位変動,T$6*2),"(#)")</f>
        <v>#N/A</v>
      </c>
      <c r="U59" s="107" t="e">
        <f>IF(VLOOKUP(VLOOKUP($C58,順位変動,T$6*2),区間6,4)&lt;10000,TEXT(VLOOKUP(VLOOKUP($C58,順位変動,T$6*2),区間6,4),"00'00"),TEXT(VLOOKUP(VLOOKUP($C58,順位変動,T$6*2),区間6,4),"#°00'00"))</f>
        <v>#N/A</v>
      </c>
      <c r="V59" s="108"/>
      <c r="W59" s="22" t="e">
        <f>TEXT(VLOOKUP($C58,順位変動,W$6*2),"(#)")</f>
        <v>#N/A</v>
      </c>
      <c r="X59" s="107" t="e">
        <f>IF(VLOOKUP(VLOOKUP($C58,順位変動,W$6*2),区間7,4)&lt;10000,TEXT(VLOOKUP(VLOOKUP($C58,順位変動,W$6*2),区間7,4),"00'00"),TEXT(VLOOKUP(VLOOKUP($C58,順位変動,W$6*2),区間7,4),"#°00'00"))</f>
        <v>#N/A</v>
      </c>
      <c r="Y59" s="107"/>
      <c r="Z59" s="22" t="e">
        <f>TEXT(VLOOKUP($C58,順位変動,Z$6*2),"(#)")</f>
        <v>#N/A</v>
      </c>
      <c r="AA59" s="107" t="e">
        <f>IF(VLOOKUP(VLOOKUP($C58,順位変動,Z$6*2),区間8,4)&lt;10000,TEXT(VLOOKUP(VLOOKUP($C58,順位変動,Z$6*2),区間8,4),"00'00"),TEXT(VLOOKUP(VLOOKUP($C58,順位変動,Z$6*2),区間8,4),"#°00'00"))</f>
        <v>#N/A</v>
      </c>
      <c r="AB59" s="107"/>
      <c r="AC59" s="121" t="e">
        <f>R59</f>
        <v>#N/A</v>
      </c>
      <c r="AD59" s="122"/>
    </row>
    <row r="60" spans="2:30" ht="15" hidden="1" customHeight="1">
      <c r="B60" s="112"/>
      <c r="C60" s="115"/>
      <c r="D60" s="23" t="str">
        <f>IF(COUNT(C58)=0,"",TEXT(VLOOKUP(B58,区間5,4),"00分00秒"))</f>
        <v/>
      </c>
      <c r="E60" s="30" t="e">
        <f>TEXT(VLOOKUP($C58,順位変動,E$6*2),"(#)")</f>
        <v>#N/A</v>
      </c>
      <c r="F60" s="123" t="e">
        <f>IF(VLOOKUP(VLOOKUP($C58,順位変動,E$6*2),区間1,4)&lt;10000,TEXT(VLOOKUP(VLOOKUP($C58,順位変動,E$6*2),区間1,4),"00'00"),TEXT(VLOOKUP(VLOOKUP($C58,順位変動,E$6*2),区間1,4),"#°00'00"))</f>
        <v>#N/A</v>
      </c>
      <c r="G60" s="123"/>
      <c r="H60" s="31" t="e">
        <f>TEXT(VLOOKUP($C58,区間記録2,2),"(#)")</f>
        <v>#N/A</v>
      </c>
      <c r="I60" s="123" t="e">
        <f>TEXT(VLOOKUP($C58,区間記録2,4),"00'00")</f>
        <v>#N/A</v>
      </c>
      <c r="J60" s="123"/>
      <c r="K60" s="31" t="e">
        <f>TEXT(VLOOKUP($C58,区間記録3,2),"(#)")</f>
        <v>#N/A</v>
      </c>
      <c r="L60" s="123" t="e">
        <f>TEXT(VLOOKUP($C58,区間記録3,4),"00'00")</f>
        <v>#N/A</v>
      </c>
      <c r="M60" s="123"/>
      <c r="N60" s="31" t="e">
        <f>TEXT(VLOOKUP($C58,区間記録4,2),"(#)")</f>
        <v>#N/A</v>
      </c>
      <c r="O60" s="123" t="e">
        <f>TEXT(VLOOKUP($C58,区間記録4,4),"00'00")</f>
        <v>#N/A</v>
      </c>
      <c r="P60" s="123"/>
      <c r="Q60" s="31" t="e">
        <f>TEXT(VLOOKUP($C58,区間記録5,2),"(#)")</f>
        <v>#N/A</v>
      </c>
      <c r="R60" s="123" t="e">
        <f>TEXT(VLOOKUP($C58,区間記録5,4),"00'00")</f>
        <v>#N/A</v>
      </c>
      <c r="S60" s="123"/>
      <c r="T60" s="31" t="e">
        <f>TEXT(VLOOKUP($C58,区間記録6,2),"(#)")</f>
        <v>#N/A</v>
      </c>
      <c r="U60" s="123" t="e">
        <f>TEXT(VLOOKUP($C58,区間記録6,4),"00'00")</f>
        <v>#N/A</v>
      </c>
      <c r="V60" s="124"/>
      <c r="W60" s="31" t="e">
        <f>TEXT(VLOOKUP($C58,区間記録7,2),"(#)")</f>
        <v>#N/A</v>
      </c>
      <c r="X60" s="123" t="e">
        <f>TEXT(VLOOKUP($C58,区間記録7,4),"00'00")</f>
        <v>#N/A</v>
      </c>
      <c r="Y60" s="123"/>
      <c r="Z60" s="31" t="e">
        <f>TEXT(VLOOKUP($C58,区間記録8,2),"(#)")</f>
        <v>#N/A</v>
      </c>
      <c r="AA60" s="123" t="e">
        <f>TEXT(VLOOKUP($C58,区間記録8,4),"00'00")</f>
        <v>#N/A</v>
      </c>
      <c r="AB60" s="123"/>
      <c r="AC60" s="24" t="e">
        <f>TEXT(VLOOKUP(C58,躍進,6),"(#)")</f>
        <v>#N/A</v>
      </c>
      <c r="AD60" s="25" t="e">
        <f>IF(VLOOKUP(C58,躍進,4)="","",IF(VLOOKUP(C58,躍進,4)&lt;0,TEXT(INT(ABS(VLOOKUP(C58,躍進,4))/60)*100+MOD(ABS(VLOOKUP(C58,躍進,4)),60),"-00'00"),TEXT(INT(VLOOKUP(C58,躍進,4)/60)*100+MOD(VLOOKUP(C58,躍進,4),60),"+00'00")))</f>
        <v>#N/A</v>
      </c>
    </row>
    <row r="61" spans="2:30" ht="15" hidden="1" customHeight="1">
      <c r="B61" s="112">
        <v>18</v>
      </c>
      <c r="C61" s="120" t="str">
        <f>VLOOKUP(B61,区間5,2)</f>
        <v/>
      </c>
      <c r="D61" s="42" t="str">
        <f>IF(COUNT(C61)=0,"",VLOOKUP(C61,出場校,2))</f>
        <v/>
      </c>
      <c r="E61" s="117" t="str">
        <f>IF(COUNT($C61)=0,"",VLOOKUP($C61,選手名,VLOOKUP($C61,オーダー,E$6+1)+1))</f>
        <v/>
      </c>
      <c r="F61" s="117"/>
      <c r="G61" s="28" t="str">
        <f>IF(COUNT($C61)=0,"",VLOOKUP($C61,選手学年,VLOOKUP($C61,オーダー,E$6+1)+1))</f>
        <v/>
      </c>
      <c r="H61" s="116" t="str">
        <f>IF(COUNT($C61)=0,"",VLOOKUP($C61,選手名,VLOOKUP($C61,オーダー,H$6+1)+1))</f>
        <v/>
      </c>
      <c r="I61" s="117"/>
      <c r="J61" s="28" t="str">
        <f>IF(COUNT($C61)=0,"",VLOOKUP($C61,選手学年,VLOOKUP($C61,オーダー,H$6+1)+1))</f>
        <v/>
      </c>
      <c r="K61" s="116" t="str">
        <f>IF(COUNT($C61)=0,"",VLOOKUP($C61,選手名,VLOOKUP($C61,オーダー,K$6+1)+1))</f>
        <v/>
      </c>
      <c r="L61" s="117"/>
      <c r="M61" s="28" t="str">
        <f>IF(COUNT($C61)=0,"",VLOOKUP($C61,選手学年,VLOOKUP($C61,オーダー,K$6+1)+1))</f>
        <v/>
      </c>
      <c r="N61" s="116" t="str">
        <f>IF(COUNT($C61)=0,"",VLOOKUP($C61,選手名,VLOOKUP($C61,オーダー,N$6+1)+1))</f>
        <v/>
      </c>
      <c r="O61" s="117"/>
      <c r="P61" s="28" t="str">
        <f>IF(COUNT($C61)=0,"",VLOOKUP($C61,選手学年,VLOOKUP($C61,オーダー,N$6+1)+1))</f>
        <v/>
      </c>
      <c r="Q61" s="116" t="str">
        <f>IF(COUNT($C61)=0,"",VLOOKUP($C61,選手名,VLOOKUP($C61,オーダー,Q$6+1)+1))</f>
        <v/>
      </c>
      <c r="R61" s="117"/>
      <c r="S61" s="28" t="str">
        <f>IF(COUNT($C61)=0,"",VLOOKUP($C61,選手学年,VLOOKUP($C61,オーダー,Q$6+1)+1))</f>
        <v/>
      </c>
      <c r="T61" s="116" t="str">
        <f>IF(COUNT($C61)=0,"",VLOOKUP($C61,選手名,VLOOKUP($C61,オーダー,T$6+1)+1))</f>
        <v/>
      </c>
      <c r="U61" s="117"/>
      <c r="V61" s="29" t="str">
        <f>IF(COUNT($C61)=0,"",VLOOKUP($C61,選手学年,VLOOKUP($C61,オーダー,T$6+1)+1))</f>
        <v/>
      </c>
      <c r="W61" s="116" t="str">
        <f>IF(COUNT($C61)=0,"",VLOOKUP($C61,選手名,VLOOKUP($C61,オーダー,W$6+1)+1))</f>
        <v/>
      </c>
      <c r="X61" s="117"/>
      <c r="Y61" s="28" t="str">
        <f>IF(COUNT($C61)=0,"",VLOOKUP($C61,選手学年,VLOOKUP($C61,オーダー,W$6+1)+1))</f>
        <v/>
      </c>
      <c r="Z61" s="116" t="str">
        <f>IF(COUNT($C61)=0,"",VLOOKUP($C61,選手名,VLOOKUP($C61,オーダー,Z$6+1)+1))</f>
        <v/>
      </c>
      <c r="AA61" s="117"/>
      <c r="AB61" s="28" t="str">
        <f>IF(COUNT($C61)=0,"",VLOOKUP($C61,選手学年,VLOOKUP($C61,オーダー,Z$6+1)+1))</f>
        <v/>
      </c>
      <c r="AC61" s="118" t="e">
        <f>TEXT(VLOOKUP(C61,出場校,6)*10000+VLOOKUP(C61,出場校,7)*100+VLOOKUP(C61,出場校,8),"00'00")</f>
        <v>#N/A</v>
      </c>
      <c r="AD61" s="119"/>
    </row>
    <row r="62" spans="2:30" ht="15" hidden="1" customHeight="1">
      <c r="B62" s="112"/>
      <c r="C62" s="114"/>
      <c r="D62" s="20" t="str">
        <f>IF(COUNT(C61)=0,"",TEXT(VLOOKUP(C61,出場校,3),"(@)"))</f>
        <v/>
      </c>
      <c r="E62" s="21"/>
      <c r="F62" s="107"/>
      <c r="G62" s="107"/>
      <c r="H62" s="22" t="e">
        <f>TEXT(VLOOKUP($C61,順位変動,H$6*2),"(#)")</f>
        <v>#N/A</v>
      </c>
      <c r="I62" s="107" t="e">
        <f>IF(VLOOKUP(VLOOKUP($C61,順位変動,H$6*2),区間2,4)&lt;10000,TEXT(VLOOKUP(VLOOKUP($C61,順位変動,H$6*2),区間2,4),"00'00"),TEXT(VLOOKUP(VLOOKUP($C61,順位変動,H$6*2),区間2,4),"#°00'00"))</f>
        <v>#N/A</v>
      </c>
      <c r="J62" s="107"/>
      <c r="K62" s="22" t="e">
        <f>TEXT(VLOOKUP($C61,順位変動,K$6*2),"(#)")</f>
        <v>#N/A</v>
      </c>
      <c r="L62" s="107" t="e">
        <f>IF(VLOOKUP(VLOOKUP($C61,順位変動,K$6*2),区間3,4)&lt;10000,TEXT(VLOOKUP(VLOOKUP($C61,順位変動,K$6*2),区間3,4),"00'00"),TEXT(VLOOKUP(VLOOKUP($C61,順位変動,K$6*2),区間3,4),"#°00'00"))</f>
        <v>#N/A</v>
      </c>
      <c r="M62" s="107"/>
      <c r="N62" s="22" t="e">
        <f>TEXT(VLOOKUP($C61,順位変動,N$6*2),"(#)")</f>
        <v>#N/A</v>
      </c>
      <c r="O62" s="107" t="e">
        <f>IF(VLOOKUP(VLOOKUP($C61,順位変動,N$6*2),区間4,4)&lt;10000,TEXT(VLOOKUP(VLOOKUP($C61,順位変動,N$6*2),区間4,4),"00'00"),TEXT(VLOOKUP(VLOOKUP($C61,順位変動,N$6*2),区間4,4),"#°00'00"))</f>
        <v>#N/A</v>
      </c>
      <c r="P62" s="107"/>
      <c r="Q62" s="22" t="e">
        <f>TEXT(VLOOKUP($C61,順位変動,Q$6*2),"(#)")</f>
        <v>#N/A</v>
      </c>
      <c r="R62" s="107" t="e">
        <f>IF(VLOOKUP(VLOOKUP($C61,順位変動,Q$6*2),区間5,4)&lt;10000,TEXT(VLOOKUP(VLOOKUP($C61,順位変動,Q$6*2),区間5,4),"00'00"),TEXT(VLOOKUP(VLOOKUP($C61,順位変動,Q$6*2),区間5,4),"#°00'00"))</f>
        <v>#N/A</v>
      </c>
      <c r="S62" s="107"/>
      <c r="T62" s="22" t="e">
        <f>TEXT(VLOOKUP($C61,順位変動,T$6*2),"(#)")</f>
        <v>#N/A</v>
      </c>
      <c r="U62" s="107" t="e">
        <f>IF(VLOOKUP(VLOOKUP($C61,順位変動,T$6*2),区間6,4)&lt;10000,TEXT(VLOOKUP(VLOOKUP($C61,順位変動,T$6*2),区間6,4),"00'00"),TEXT(VLOOKUP(VLOOKUP($C61,順位変動,T$6*2),区間6,4),"#°00'00"))</f>
        <v>#N/A</v>
      </c>
      <c r="V62" s="108"/>
      <c r="W62" s="22" t="e">
        <f>TEXT(VLOOKUP($C61,順位変動,W$6*2),"(#)")</f>
        <v>#N/A</v>
      </c>
      <c r="X62" s="107" t="e">
        <f>IF(VLOOKUP(VLOOKUP($C61,順位変動,W$6*2),区間7,4)&lt;10000,TEXT(VLOOKUP(VLOOKUP($C61,順位変動,W$6*2),区間7,4),"00'00"),TEXT(VLOOKUP(VLOOKUP($C61,順位変動,W$6*2),区間7,4),"#°00'00"))</f>
        <v>#N/A</v>
      </c>
      <c r="Y62" s="107"/>
      <c r="Z62" s="22" t="e">
        <f>TEXT(VLOOKUP($C61,順位変動,Z$6*2),"(#)")</f>
        <v>#N/A</v>
      </c>
      <c r="AA62" s="107" t="e">
        <f>IF(VLOOKUP(VLOOKUP($C61,順位変動,Z$6*2),区間8,4)&lt;10000,TEXT(VLOOKUP(VLOOKUP($C61,順位変動,Z$6*2),区間8,4),"00'00"),TEXT(VLOOKUP(VLOOKUP($C61,順位変動,Z$6*2),区間8,4),"#°00'00"))</f>
        <v>#N/A</v>
      </c>
      <c r="AB62" s="107"/>
      <c r="AC62" s="121" t="e">
        <f>R62</f>
        <v>#N/A</v>
      </c>
      <c r="AD62" s="122"/>
    </row>
    <row r="63" spans="2:30" ht="15" hidden="1" customHeight="1">
      <c r="B63" s="112"/>
      <c r="C63" s="115"/>
      <c r="D63" s="23" t="str">
        <f>IF(COUNT(C61)=0,"",TEXT(VLOOKUP(B61,区間5,4),"00分00秒"))</f>
        <v/>
      </c>
      <c r="E63" s="30" t="e">
        <f>TEXT(VLOOKUP($C61,順位変動,E$6*2),"(#)")</f>
        <v>#N/A</v>
      </c>
      <c r="F63" s="123" t="e">
        <f>IF(VLOOKUP(VLOOKUP($C61,順位変動,E$6*2),区間1,4)&lt;10000,TEXT(VLOOKUP(VLOOKUP($C61,順位変動,E$6*2),区間1,4),"00'00"),TEXT(VLOOKUP(VLOOKUP($C61,順位変動,E$6*2),区間1,4),"#°00'00"))</f>
        <v>#N/A</v>
      </c>
      <c r="G63" s="123"/>
      <c r="H63" s="31" t="e">
        <f>TEXT(VLOOKUP($C61,区間記録2,2),"(#)")</f>
        <v>#N/A</v>
      </c>
      <c r="I63" s="123" t="e">
        <f>TEXT(VLOOKUP($C61,区間記録2,4),"00'00")</f>
        <v>#N/A</v>
      </c>
      <c r="J63" s="123"/>
      <c r="K63" s="31" t="e">
        <f>TEXT(VLOOKUP($C61,区間記録3,2),"(#)")</f>
        <v>#N/A</v>
      </c>
      <c r="L63" s="123" t="e">
        <f>TEXT(VLOOKUP($C61,区間記録3,4),"00'00")</f>
        <v>#N/A</v>
      </c>
      <c r="M63" s="123"/>
      <c r="N63" s="31" t="e">
        <f>TEXT(VLOOKUP($C61,区間記録4,2),"(#)")</f>
        <v>#N/A</v>
      </c>
      <c r="O63" s="123" t="e">
        <f>TEXT(VLOOKUP($C61,区間記録4,4),"00'00")</f>
        <v>#N/A</v>
      </c>
      <c r="P63" s="123"/>
      <c r="Q63" s="31" t="e">
        <f>TEXT(VLOOKUP($C61,区間記録5,2),"(#)")</f>
        <v>#N/A</v>
      </c>
      <c r="R63" s="123" t="e">
        <f>TEXT(VLOOKUP($C61,区間記録5,4),"00'00")</f>
        <v>#N/A</v>
      </c>
      <c r="S63" s="123"/>
      <c r="T63" s="31" t="e">
        <f>TEXT(VLOOKUP($C61,区間記録6,2),"(#)")</f>
        <v>#N/A</v>
      </c>
      <c r="U63" s="123" t="e">
        <f>TEXT(VLOOKUP($C61,区間記録6,4),"00'00")</f>
        <v>#N/A</v>
      </c>
      <c r="V63" s="124"/>
      <c r="W63" s="31" t="e">
        <f>TEXT(VLOOKUP($C61,区間記録7,2),"(#)")</f>
        <v>#N/A</v>
      </c>
      <c r="X63" s="123" t="e">
        <f>TEXT(VLOOKUP($C61,区間記録7,4),"00'00")</f>
        <v>#N/A</v>
      </c>
      <c r="Y63" s="123"/>
      <c r="Z63" s="31" t="e">
        <f>TEXT(VLOOKUP($C61,区間記録8,2),"(#)")</f>
        <v>#N/A</v>
      </c>
      <c r="AA63" s="123" t="e">
        <f>TEXT(VLOOKUP($C61,区間記録8,4),"00'00")</f>
        <v>#N/A</v>
      </c>
      <c r="AB63" s="123"/>
      <c r="AC63" s="24" t="e">
        <f>TEXT(VLOOKUP(C61,躍進,6),"(#)")</f>
        <v>#N/A</v>
      </c>
      <c r="AD63" s="25" t="e">
        <f>IF(VLOOKUP(C61,躍進,4)="","",IF(VLOOKUP(C61,躍進,4)&lt;0,TEXT(INT(ABS(VLOOKUP(C61,躍進,4))/60)*100+MOD(ABS(VLOOKUP(C61,躍進,4)),60),"-00'00"),TEXT(INT(VLOOKUP(C61,躍進,4)/60)*100+MOD(VLOOKUP(C61,躍進,4),60),"+00'00")))</f>
        <v>#N/A</v>
      </c>
    </row>
    <row r="64" spans="2:30" ht="15" hidden="1" customHeight="1">
      <c r="B64" s="112">
        <v>19</v>
      </c>
      <c r="C64" s="120" t="str">
        <f>VLOOKUP(B64,区間5,2)</f>
        <v/>
      </c>
      <c r="D64" s="42" t="str">
        <f>IF(COUNT(C64)=0,"",VLOOKUP(C64,出場校,2))</f>
        <v/>
      </c>
      <c r="E64" s="117" t="str">
        <f>IF(COUNT($C64)=0,"",VLOOKUP($C64,選手名,VLOOKUP($C64,オーダー,E$6+1)+1))</f>
        <v/>
      </c>
      <c r="F64" s="117"/>
      <c r="G64" s="28" t="str">
        <f>IF(COUNT($C64)=0,"",VLOOKUP($C64,選手学年,VLOOKUP($C64,オーダー,E$6+1)+1))</f>
        <v/>
      </c>
      <c r="H64" s="116" t="str">
        <f>IF(COUNT($C64)=0,"",VLOOKUP($C64,選手名,VLOOKUP($C64,オーダー,H$6+1)+1))</f>
        <v/>
      </c>
      <c r="I64" s="117"/>
      <c r="J64" s="28" t="str">
        <f>IF(COUNT($C64)=0,"",VLOOKUP($C64,選手学年,VLOOKUP($C64,オーダー,H$6+1)+1))</f>
        <v/>
      </c>
      <c r="K64" s="116" t="str">
        <f>IF(COUNT($C64)=0,"",VLOOKUP($C64,選手名,VLOOKUP($C64,オーダー,K$6+1)+1))</f>
        <v/>
      </c>
      <c r="L64" s="117"/>
      <c r="M64" s="28" t="str">
        <f>IF(COUNT($C64)=0,"",VLOOKUP($C64,選手学年,VLOOKUP($C64,オーダー,K$6+1)+1))</f>
        <v/>
      </c>
      <c r="N64" s="116" t="str">
        <f>IF(COUNT($C64)=0,"",VLOOKUP($C64,選手名,VLOOKUP($C64,オーダー,N$6+1)+1))</f>
        <v/>
      </c>
      <c r="O64" s="117"/>
      <c r="P64" s="28" t="str">
        <f>IF(COUNT($C64)=0,"",VLOOKUP($C64,選手学年,VLOOKUP($C64,オーダー,N$6+1)+1))</f>
        <v/>
      </c>
      <c r="Q64" s="116" t="str">
        <f>IF(COUNT($C64)=0,"",VLOOKUP($C64,選手名,VLOOKUP($C64,オーダー,Q$6+1)+1))</f>
        <v/>
      </c>
      <c r="R64" s="117"/>
      <c r="S64" s="28" t="str">
        <f>IF(COUNT($C64)=0,"",VLOOKUP($C64,選手学年,VLOOKUP($C64,オーダー,Q$6+1)+1))</f>
        <v/>
      </c>
      <c r="T64" s="116" t="str">
        <f>IF(COUNT($C64)=0,"",VLOOKUP($C64,選手名,VLOOKUP($C64,オーダー,T$6+1)+1))</f>
        <v/>
      </c>
      <c r="U64" s="117"/>
      <c r="V64" s="29" t="str">
        <f>IF(COUNT($C64)=0,"",VLOOKUP($C64,選手学年,VLOOKUP($C64,オーダー,T$6+1)+1))</f>
        <v/>
      </c>
      <c r="W64" s="116" t="str">
        <f>IF(COUNT($C64)=0,"",VLOOKUP($C64,選手名,VLOOKUP($C64,オーダー,W$6+1)+1))</f>
        <v/>
      </c>
      <c r="X64" s="117"/>
      <c r="Y64" s="28" t="str">
        <f>IF(COUNT($C64)=0,"",VLOOKUP($C64,選手学年,VLOOKUP($C64,オーダー,W$6+1)+1))</f>
        <v/>
      </c>
      <c r="Z64" s="116" t="str">
        <f>IF(COUNT($C64)=0,"",VLOOKUP($C64,選手名,VLOOKUP($C64,オーダー,Z$6+1)+1))</f>
        <v/>
      </c>
      <c r="AA64" s="117"/>
      <c r="AB64" s="28" t="str">
        <f>IF(COUNT($C64)=0,"",VLOOKUP($C64,選手学年,VLOOKUP($C64,オーダー,Z$6+1)+1))</f>
        <v/>
      </c>
      <c r="AC64" s="118" t="e">
        <f>TEXT(VLOOKUP(C64,出場校,6)*10000+VLOOKUP(C64,出場校,7)*100+VLOOKUP(C64,出場校,8),"00'00")</f>
        <v>#N/A</v>
      </c>
      <c r="AD64" s="119"/>
    </row>
    <row r="65" spans="2:30" ht="15" hidden="1" customHeight="1">
      <c r="B65" s="112"/>
      <c r="C65" s="114"/>
      <c r="D65" s="20" t="str">
        <f>IF(COUNT(C64)=0,"",TEXT(VLOOKUP(C64,出場校,3),"(@)"))</f>
        <v/>
      </c>
      <c r="E65" s="21"/>
      <c r="F65" s="107"/>
      <c r="G65" s="107"/>
      <c r="H65" s="22" t="e">
        <f>TEXT(VLOOKUP($C64,順位変動,H$6*2),"(#)")</f>
        <v>#N/A</v>
      </c>
      <c r="I65" s="107" t="e">
        <f>IF(VLOOKUP(VLOOKUP($C64,順位変動,H$6*2),区間2,4)&lt;10000,TEXT(VLOOKUP(VLOOKUP($C64,順位変動,H$6*2),区間2,4),"00'00"),TEXT(VLOOKUP(VLOOKUP($C64,順位変動,H$6*2),区間2,4),"#°00'00"))</f>
        <v>#N/A</v>
      </c>
      <c r="J65" s="107"/>
      <c r="K65" s="22" t="e">
        <f>TEXT(VLOOKUP($C64,順位変動,K$6*2),"(#)")</f>
        <v>#N/A</v>
      </c>
      <c r="L65" s="107" t="e">
        <f>IF(VLOOKUP(VLOOKUP($C64,順位変動,K$6*2),区間3,4)&lt;10000,TEXT(VLOOKUP(VLOOKUP($C64,順位変動,K$6*2),区間3,4),"00'00"),TEXT(VLOOKUP(VLOOKUP($C64,順位変動,K$6*2),区間3,4),"#°00'00"))</f>
        <v>#N/A</v>
      </c>
      <c r="M65" s="107"/>
      <c r="N65" s="22" t="e">
        <f>TEXT(VLOOKUP($C64,順位変動,N$6*2),"(#)")</f>
        <v>#N/A</v>
      </c>
      <c r="O65" s="107" t="e">
        <f>IF(VLOOKUP(VLOOKUP($C64,順位変動,N$6*2),区間4,4)&lt;10000,TEXT(VLOOKUP(VLOOKUP($C64,順位変動,N$6*2),区間4,4),"00'00"),TEXT(VLOOKUP(VLOOKUP($C64,順位変動,N$6*2),区間4,4),"#°00'00"))</f>
        <v>#N/A</v>
      </c>
      <c r="P65" s="107"/>
      <c r="Q65" s="22" t="e">
        <f>TEXT(VLOOKUP($C64,順位変動,Q$6*2),"(#)")</f>
        <v>#N/A</v>
      </c>
      <c r="R65" s="107" t="e">
        <f>IF(VLOOKUP(VLOOKUP($C64,順位変動,Q$6*2),区間5,4)&lt;10000,TEXT(VLOOKUP(VLOOKUP($C64,順位変動,Q$6*2),区間5,4),"00'00"),TEXT(VLOOKUP(VLOOKUP($C64,順位変動,Q$6*2),区間5,4),"#°00'00"))</f>
        <v>#N/A</v>
      </c>
      <c r="S65" s="107"/>
      <c r="T65" s="22" t="e">
        <f>TEXT(VLOOKUP($C64,順位変動,T$6*2),"(#)")</f>
        <v>#N/A</v>
      </c>
      <c r="U65" s="107" t="e">
        <f>IF(VLOOKUP(VLOOKUP($C64,順位変動,T$6*2),区間6,4)&lt;10000,TEXT(VLOOKUP(VLOOKUP($C64,順位変動,T$6*2),区間6,4),"00'00"),TEXT(VLOOKUP(VLOOKUP($C64,順位変動,T$6*2),区間6,4),"#°00'00"))</f>
        <v>#N/A</v>
      </c>
      <c r="V65" s="108"/>
      <c r="W65" s="22" t="e">
        <f>TEXT(VLOOKUP($C64,順位変動,W$6*2),"(#)")</f>
        <v>#N/A</v>
      </c>
      <c r="X65" s="107" t="e">
        <f>IF(VLOOKUP(VLOOKUP($C64,順位変動,W$6*2),区間7,4)&lt;10000,TEXT(VLOOKUP(VLOOKUP($C64,順位変動,W$6*2),区間7,4),"00'00"),TEXT(VLOOKUP(VLOOKUP($C64,順位変動,W$6*2),区間7,4),"#°00'00"))</f>
        <v>#N/A</v>
      </c>
      <c r="Y65" s="107"/>
      <c r="Z65" s="22" t="e">
        <f>TEXT(VLOOKUP($C64,順位変動,Z$6*2),"(#)")</f>
        <v>#N/A</v>
      </c>
      <c r="AA65" s="107" t="e">
        <f>IF(VLOOKUP(VLOOKUP($C64,順位変動,Z$6*2),区間8,4)&lt;10000,TEXT(VLOOKUP(VLOOKUP($C64,順位変動,Z$6*2),区間8,4),"00'00"),TEXT(VLOOKUP(VLOOKUP($C64,順位変動,Z$6*2),区間8,4),"#°00'00"))</f>
        <v>#N/A</v>
      </c>
      <c r="AB65" s="107"/>
      <c r="AC65" s="121" t="e">
        <f>R65</f>
        <v>#N/A</v>
      </c>
      <c r="AD65" s="122"/>
    </row>
    <row r="66" spans="2:30" ht="15" hidden="1" customHeight="1">
      <c r="B66" s="112"/>
      <c r="C66" s="115"/>
      <c r="D66" s="23" t="str">
        <f>IF(COUNT(C64)=0,"",TEXT(VLOOKUP(B64,区間5,4),"00分00秒"))</f>
        <v/>
      </c>
      <c r="E66" s="30" t="e">
        <f>TEXT(VLOOKUP($C64,順位変動,E$6*2),"(#)")</f>
        <v>#N/A</v>
      </c>
      <c r="F66" s="123" t="e">
        <f>IF(VLOOKUP(VLOOKUP($C64,順位変動,E$6*2),区間1,4)&lt;10000,TEXT(VLOOKUP(VLOOKUP($C64,順位変動,E$6*2),区間1,4),"00'00"),TEXT(VLOOKUP(VLOOKUP($C64,順位変動,E$6*2),区間1,4),"#°00'00"))</f>
        <v>#N/A</v>
      </c>
      <c r="G66" s="123"/>
      <c r="H66" s="31" t="e">
        <f>TEXT(VLOOKUP($C64,区間記録2,2),"(#)")</f>
        <v>#N/A</v>
      </c>
      <c r="I66" s="123" t="e">
        <f>TEXT(VLOOKUP($C64,区間記録2,4),"00'00")</f>
        <v>#N/A</v>
      </c>
      <c r="J66" s="123"/>
      <c r="K66" s="31" t="e">
        <f>TEXT(VLOOKUP($C64,区間記録3,2),"(#)")</f>
        <v>#N/A</v>
      </c>
      <c r="L66" s="123" t="e">
        <f>TEXT(VLOOKUP($C64,区間記録3,4),"00'00")</f>
        <v>#N/A</v>
      </c>
      <c r="M66" s="123"/>
      <c r="N66" s="31" t="e">
        <f>TEXT(VLOOKUP($C64,区間記録4,2),"(#)")</f>
        <v>#N/A</v>
      </c>
      <c r="O66" s="123" t="e">
        <f>TEXT(VLOOKUP($C64,区間記録4,4),"00'00")</f>
        <v>#N/A</v>
      </c>
      <c r="P66" s="123"/>
      <c r="Q66" s="31" t="e">
        <f>TEXT(VLOOKUP($C64,区間記録5,2),"(#)")</f>
        <v>#N/A</v>
      </c>
      <c r="R66" s="123" t="e">
        <f>TEXT(VLOOKUP($C64,区間記録5,4),"00'00")</f>
        <v>#N/A</v>
      </c>
      <c r="S66" s="123"/>
      <c r="T66" s="31" t="e">
        <f>TEXT(VLOOKUP($C64,区間記録6,2),"(#)")</f>
        <v>#N/A</v>
      </c>
      <c r="U66" s="123" t="e">
        <f>TEXT(VLOOKUP($C64,区間記録6,4),"00'00")</f>
        <v>#N/A</v>
      </c>
      <c r="V66" s="124"/>
      <c r="W66" s="31" t="e">
        <f>TEXT(VLOOKUP($C64,区間記録7,2),"(#)")</f>
        <v>#N/A</v>
      </c>
      <c r="X66" s="123" t="e">
        <f>TEXT(VLOOKUP($C64,区間記録7,4),"00'00")</f>
        <v>#N/A</v>
      </c>
      <c r="Y66" s="123"/>
      <c r="Z66" s="31" t="e">
        <f>TEXT(VLOOKUP($C64,区間記録8,2),"(#)")</f>
        <v>#N/A</v>
      </c>
      <c r="AA66" s="123" t="e">
        <f>TEXT(VLOOKUP($C64,区間記録8,4),"00'00")</f>
        <v>#N/A</v>
      </c>
      <c r="AB66" s="123"/>
      <c r="AC66" s="24" t="e">
        <f>TEXT(VLOOKUP(C64,躍進,6),"(#)")</f>
        <v>#N/A</v>
      </c>
      <c r="AD66" s="25" t="e">
        <f>IF(VLOOKUP(C64,躍進,4)="","",IF(VLOOKUP(C64,躍進,4)&lt;0,TEXT(INT(ABS(VLOOKUP(C64,躍進,4))/60)*100+MOD(ABS(VLOOKUP(C64,躍進,4)),60),"-00'00"),TEXT(INT(VLOOKUP(C64,躍進,4)/60)*100+MOD(VLOOKUP(C64,躍進,4),60),"+00'00")))</f>
        <v>#N/A</v>
      </c>
    </row>
    <row r="67" spans="2:30" ht="15" hidden="1" customHeight="1">
      <c r="B67" s="112">
        <v>20</v>
      </c>
      <c r="C67" s="120" t="str">
        <f>VLOOKUP(B67,区間5,2)</f>
        <v/>
      </c>
      <c r="D67" s="42" t="str">
        <f>IF(COUNT(C67)=0,"",VLOOKUP(C67,出場校,2))</f>
        <v/>
      </c>
      <c r="E67" s="117" t="str">
        <f>IF(COUNT($C67)=0,"",VLOOKUP($C67,選手名,VLOOKUP($C67,オーダー,E$6+1)+1))</f>
        <v/>
      </c>
      <c r="F67" s="117"/>
      <c r="G67" s="28" t="str">
        <f>IF(COUNT($C67)=0,"",VLOOKUP($C67,選手学年,VLOOKUP($C67,オーダー,E$6+1)+1))</f>
        <v/>
      </c>
      <c r="H67" s="116" t="str">
        <f>IF(COUNT($C67)=0,"",VLOOKUP($C67,選手名,VLOOKUP($C67,オーダー,H$6+1)+1))</f>
        <v/>
      </c>
      <c r="I67" s="117"/>
      <c r="J67" s="28" t="str">
        <f>IF(COUNT($C67)=0,"",VLOOKUP($C67,選手学年,VLOOKUP($C67,オーダー,H$6+1)+1))</f>
        <v/>
      </c>
      <c r="K67" s="116" t="str">
        <f>IF(COUNT($C67)=0,"",VLOOKUP($C67,選手名,VLOOKUP($C67,オーダー,K$6+1)+1))</f>
        <v/>
      </c>
      <c r="L67" s="117"/>
      <c r="M67" s="28" t="str">
        <f>IF(COUNT($C67)=0,"",VLOOKUP($C67,選手学年,VLOOKUP($C67,オーダー,K$6+1)+1))</f>
        <v/>
      </c>
      <c r="N67" s="116" t="str">
        <f>IF(COUNT($C67)=0,"",VLOOKUP($C67,選手名,VLOOKUP($C67,オーダー,N$6+1)+1))</f>
        <v/>
      </c>
      <c r="O67" s="117"/>
      <c r="P67" s="28" t="str">
        <f>IF(COUNT($C67)=0,"",VLOOKUP($C67,選手学年,VLOOKUP($C67,オーダー,N$6+1)+1))</f>
        <v/>
      </c>
      <c r="Q67" s="116" t="str">
        <f>IF(COUNT($C67)=0,"",VLOOKUP($C67,選手名,VLOOKUP($C67,オーダー,Q$6+1)+1))</f>
        <v/>
      </c>
      <c r="R67" s="117"/>
      <c r="S67" s="28" t="str">
        <f>IF(COUNT($C67)=0,"",VLOOKUP($C67,選手学年,VLOOKUP($C67,オーダー,Q$6+1)+1))</f>
        <v/>
      </c>
      <c r="T67" s="116" t="str">
        <f>IF(COUNT($C67)=0,"",VLOOKUP($C67,選手名,VLOOKUP($C67,オーダー,T$6+1)+1))</f>
        <v/>
      </c>
      <c r="U67" s="117"/>
      <c r="V67" s="29" t="str">
        <f>IF(COUNT($C67)=0,"",VLOOKUP($C67,選手学年,VLOOKUP($C67,オーダー,T$6+1)+1))</f>
        <v/>
      </c>
      <c r="W67" s="116" t="str">
        <f>IF(COUNT($C67)=0,"",VLOOKUP($C67,選手名,VLOOKUP($C67,オーダー,W$6+1)+1))</f>
        <v/>
      </c>
      <c r="X67" s="117"/>
      <c r="Y67" s="28" t="str">
        <f>IF(COUNT($C67)=0,"",VLOOKUP($C67,選手学年,VLOOKUP($C67,オーダー,W$6+1)+1))</f>
        <v/>
      </c>
      <c r="Z67" s="116" t="str">
        <f>IF(COUNT($C67)=0,"",VLOOKUP($C67,選手名,VLOOKUP($C67,オーダー,Z$6+1)+1))</f>
        <v/>
      </c>
      <c r="AA67" s="117"/>
      <c r="AB67" s="28" t="str">
        <f>IF(COUNT($C67)=0,"",VLOOKUP($C67,選手学年,VLOOKUP($C67,オーダー,Z$6+1)+1))</f>
        <v/>
      </c>
      <c r="AC67" s="118" t="e">
        <f>TEXT(VLOOKUP(C67,出場校,6)*10000+VLOOKUP(C67,出場校,7)*100+VLOOKUP(C67,出場校,8),"00'00")</f>
        <v>#N/A</v>
      </c>
      <c r="AD67" s="119"/>
    </row>
    <row r="68" spans="2:30" ht="15" hidden="1" customHeight="1">
      <c r="B68" s="112"/>
      <c r="C68" s="114"/>
      <c r="D68" s="20" t="str">
        <f>IF(COUNT(C67)=0,"",TEXT(VLOOKUP(C67,出場校,3),"(@)"))</f>
        <v/>
      </c>
      <c r="E68" s="21"/>
      <c r="F68" s="107"/>
      <c r="G68" s="107"/>
      <c r="H68" s="22" t="e">
        <f>TEXT(VLOOKUP($C67,順位変動,H$6*2),"(#)")</f>
        <v>#N/A</v>
      </c>
      <c r="I68" s="107" t="e">
        <f>IF(VLOOKUP(VLOOKUP($C67,順位変動,H$6*2),区間2,4)&lt;10000,TEXT(VLOOKUP(VLOOKUP($C67,順位変動,H$6*2),区間2,4),"00'00"),TEXT(VLOOKUP(VLOOKUP($C67,順位変動,H$6*2),区間2,4),"#°00'00"))</f>
        <v>#N/A</v>
      </c>
      <c r="J68" s="107"/>
      <c r="K68" s="22" t="e">
        <f>TEXT(VLOOKUP($C67,順位変動,K$6*2),"(#)")</f>
        <v>#N/A</v>
      </c>
      <c r="L68" s="107" t="e">
        <f>IF(VLOOKUP(VLOOKUP($C67,順位変動,K$6*2),区間3,4)&lt;10000,TEXT(VLOOKUP(VLOOKUP($C67,順位変動,K$6*2),区間3,4),"00'00"),TEXT(VLOOKUP(VLOOKUP($C67,順位変動,K$6*2),区間3,4),"#°00'00"))</f>
        <v>#N/A</v>
      </c>
      <c r="M68" s="107"/>
      <c r="N68" s="22" t="e">
        <f>TEXT(VLOOKUP($C67,順位変動,N$6*2),"(#)")</f>
        <v>#N/A</v>
      </c>
      <c r="O68" s="107" t="e">
        <f>IF(VLOOKUP(VLOOKUP($C67,順位変動,N$6*2),区間4,4)&lt;10000,TEXT(VLOOKUP(VLOOKUP($C67,順位変動,N$6*2),区間4,4),"00'00"),TEXT(VLOOKUP(VLOOKUP($C67,順位変動,N$6*2),区間4,4),"#°00'00"))</f>
        <v>#N/A</v>
      </c>
      <c r="P68" s="107"/>
      <c r="Q68" s="22" t="e">
        <f>TEXT(VLOOKUP($C67,順位変動,Q$6*2),"(#)")</f>
        <v>#N/A</v>
      </c>
      <c r="R68" s="107" t="e">
        <f>IF(VLOOKUP(VLOOKUP($C67,順位変動,Q$6*2),区間5,4)&lt;10000,TEXT(VLOOKUP(VLOOKUP($C67,順位変動,Q$6*2),区間5,4),"00'00"),TEXT(VLOOKUP(VLOOKUP($C67,順位変動,Q$6*2),区間5,4),"#°00'00"))</f>
        <v>#N/A</v>
      </c>
      <c r="S68" s="107"/>
      <c r="T68" s="22" t="e">
        <f>TEXT(VLOOKUP($C67,順位変動,T$6*2),"(#)")</f>
        <v>#N/A</v>
      </c>
      <c r="U68" s="107" t="e">
        <f>IF(VLOOKUP(VLOOKUP($C67,順位変動,T$6*2),区間6,4)&lt;10000,TEXT(VLOOKUP(VLOOKUP($C67,順位変動,T$6*2),区間6,4),"00'00"),TEXT(VLOOKUP(VLOOKUP($C67,順位変動,T$6*2),区間6,4),"#°00'00"))</f>
        <v>#N/A</v>
      </c>
      <c r="V68" s="108"/>
      <c r="W68" s="22" t="e">
        <f>TEXT(VLOOKUP($C67,順位変動,W$6*2),"(#)")</f>
        <v>#N/A</v>
      </c>
      <c r="X68" s="107" t="e">
        <f>IF(VLOOKUP(VLOOKUP($C67,順位変動,W$6*2),区間7,4)&lt;10000,TEXT(VLOOKUP(VLOOKUP($C67,順位変動,W$6*2),区間7,4),"00'00"),TEXT(VLOOKUP(VLOOKUP($C67,順位変動,W$6*2),区間7,4),"#°00'00"))</f>
        <v>#N/A</v>
      </c>
      <c r="Y68" s="107"/>
      <c r="Z68" s="22" t="e">
        <f>TEXT(VLOOKUP($C67,順位変動,Z$6*2),"(#)")</f>
        <v>#N/A</v>
      </c>
      <c r="AA68" s="107" t="e">
        <f>IF(VLOOKUP(VLOOKUP($C67,順位変動,Z$6*2),区間8,4)&lt;10000,TEXT(VLOOKUP(VLOOKUP($C67,順位変動,Z$6*2),区間8,4),"00'00"),TEXT(VLOOKUP(VLOOKUP($C67,順位変動,Z$6*2),区間8,4),"#°00'00"))</f>
        <v>#N/A</v>
      </c>
      <c r="AB68" s="107"/>
      <c r="AC68" s="121" t="e">
        <f>R68</f>
        <v>#N/A</v>
      </c>
      <c r="AD68" s="122"/>
    </row>
    <row r="69" spans="2:30" ht="15" hidden="1" customHeight="1">
      <c r="B69" s="112"/>
      <c r="C69" s="115"/>
      <c r="D69" s="23" t="str">
        <f>IF(COUNT(C67)=0,"",TEXT(VLOOKUP(B67,区間5,4),"00分00秒"))</f>
        <v/>
      </c>
      <c r="E69" s="30" t="e">
        <f>TEXT(VLOOKUP($C67,順位変動,E$6*2),"(#)")</f>
        <v>#N/A</v>
      </c>
      <c r="F69" s="123" t="e">
        <f>IF(VLOOKUP(VLOOKUP($C67,順位変動,E$6*2),区間1,4)&lt;10000,TEXT(VLOOKUP(VLOOKUP($C67,順位変動,E$6*2),区間1,4),"00'00"),TEXT(VLOOKUP(VLOOKUP($C67,順位変動,E$6*2),区間1,4),"#°00'00"))</f>
        <v>#N/A</v>
      </c>
      <c r="G69" s="123"/>
      <c r="H69" s="31" t="e">
        <f>TEXT(VLOOKUP($C67,区間記録2,2),"(#)")</f>
        <v>#N/A</v>
      </c>
      <c r="I69" s="123" t="e">
        <f>TEXT(VLOOKUP($C67,区間記録2,4),"00'00")</f>
        <v>#N/A</v>
      </c>
      <c r="J69" s="123"/>
      <c r="K69" s="31" t="e">
        <f>TEXT(VLOOKUP($C67,区間記録3,2),"(#)")</f>
        <v>#N/A</v>
      </c>
      <c r="L69" s="123" t="e">
        <f>TEXT(VLOOKUP($C67,区間記録3,4),"00'00")</f>
        <v>#N/A</v>
      </c>
      <c r="M69" s="123"/>
      <c r="N69" s="31" t="e">
        <f>TEXT(VLOOKUP($C67,区間記録4,2),"(#)")</f>
        <v>#N/A</v>
      </c>
      <c r="O69" s="123" t="e">
        <f>TEXT(VLOOKUP($C67,区間記録4,4),"00'00")</f>
        <v>#N/A</v>
      </c>
      <c r="P69" s="123"/>
      <c r="Q69" s="31" t="e">
        <f>TEXT(VLOOKUP($C67,区間記録5,2),"(#)")</f>
        <v>#N/A</v>
      </c>
      <c r="R69" s="123" t="e">
        <f>TEXT(VLOOKUP($C67,区間記録5,4),"00'00")</f>
        <v>#N/A</v>
      </c>
      <c r="S69" s="123"/>
      <c r="T69" s="31" t="e">
        <f>TEXT(VLOOKUP($C67,区間記録6,2),"(#)")</f>
        <v>#N/A</v>
      </c>
      <c r="U69" s="123" t="e">
        <f>TEXT(VLOOKUP($C67,区間記録6,4),"00'00")</f>
        <v>#N/A</v>
      </c>
      <c r="V69" s="124"/>
      <c r="W69" s="31" t="e">
        <f>TEXT(VLOOKUP($C67,区間記録7,2),"(#)")</f>
        <v>#N/A</v>
      </c>
      <c r="X69" s="123" t="e">
        <f>TEXT(VLOOKUP($C67,区間記録7,4),"00'00")</f>
        <v>#N/A</v>
      </c>
      <c r="Y69" s="123"/>
      <c r="Z69" s="31" t="e">
        <f>TEXT(VLOOKUP($C67,区間記録8,2),"(#)")</f>
        <v>#N/A</v>
      </c>
      <c r="AA69" s="123" t="e">
        <f>TEXT(VLOOKUP($C67,区間記録8,4),"00'00")</f>
        <v>#N/A</v>
      </c>
      <c r="AB69" s="123"/>
      <c r="AC69" s="24" t="e">
        <f>TEXT(VLOOKUP(C67,躍進,6),"(#)")</f>
        <v>#N/A</v>
      </c>
      <c r="AD69" s="25" t="e">
        <f>IF(VLOOKUP(C67,躍進,4)="","",IF(VLOOKUP(C67,躍進,4)&lt;0,TEXT(INT(ABS(VLOOKUP(C67,躍進,4))/60)*100+MOD(ABS(VLOOKUP(C67,躍進,4)),60),"-00'00"),TEXT(INT(VLOOKUP(C67,躍進,4)/60)*100+MOD(VLOOKUP(C67,躍進,4),60),"+00'00")))</f>
        <v>#N/A</v>
      </c>
    </row>
    <row r="70" spans="2:30" ht="15" hidden="1" customHeight="1">
      <c r="B70" s="112">
        <v>21</v>
      </c>
      <c r="C70" s="120" t="str">
        <f>VLOOKUP(B70,区間5,2)</f>
        <v/>
      </c>
      <c r="D70" s="42" t="str">
        <f>IF(COUNT(C70)=0,"",VLOOKUP(C70,出場校,2))</f>
        <v/>
      </c>
      <c r="E70" s="117" t="str">
        <f>IF(COUNT($C70)=0,"",VLOOKUP($C70,選手名,VLOOKUP($C70,オーダー,E$6+1)+1))</f>
        <v/>
      </c>
      <c r="F70" s="117"/>
      <c r="G70" s="28" t="str">
        <f>IF(COUNT($C70)=0,"",VLOOKUP($C70,選手学年,VLOOKUP($C70,オーダー,E$6+1)+1))</f>
        <v/>
      </c>
      <c r="H70" s="116" t="str">
        <f>IF(COUNT($C70)=0,"",VLOOKUP($C70,選手名,VLOOKUP($C70,オーダー,H$6+1)+1))</f>
        <v/>
      </c>
      <c r="I70" s="117"/>
      <c r="J70" s="28" t="str">
        <f>IF(COUNT($C70)=0,"",VLOOKUP($C70,選手学年,VLOOKUP($C70,オーダー,H$6+1)+1))</f>
        <v/>
      </c>
      <c r="K70" s="116" t="str">
        <f>IF(COUNT($C70)=0,"",VLOOKUP($C70,選手名,VLOOKUP($C70,オーダー,K$6+1)+1))</f>
        <v/>
      </c>
      <c r="L70" s="117"/>
      <c r="M70" s="28" t="str">
        <f>IF(COUNT($C70)=0,"",VLOOKUP($C70,選手学年,VLOOKUP($C70,オーダー,K$6+1)+1))</f>
        <v/>
      </c>
      <c r="N70" s="116" t="str">
        <f>IF(COUNT($C70)=0,"",VLOOKUP($C70,選手名,VLOOKUP($C70,オーダー,N$6+1)+1))</f>
        <v/>
      </c>
      <c r="O70" s="117"/>
      <c r="P70" s="28" t="str">
        <f>IF(COUNT($C70)=0,"",VLOOKUP($C70,選手学年,VLOOKUP($C70,オーダー,N$6+1)+1))</f>
        <v/>
      </c>
      <c r="Q70" s="116" t="str">
        <f>IF(COUNT($C70)=0,"",VLOOKUP($C70,選手名,VLOOKUP($C70,オーダー,Q$6+1)+1))</f>
        <v/>
      </c>
      <c r="R70" s="117"/>
      <c r="S70" s="28" t="str">
        <f>IF(COUNT($C70)=0,"",VLOOKUP($C70,選手学年,VLOOKUP($C70,オーダー,Q$6+1)+1))</f>
        <v/>
      </c>
      <c r="T70" s="116" t="str">
        <f>IF(COUNT($C70)=0,"",VLOOKUP($C70,選手名,VLOOKUP($C70,オーダー,T$6+1)+1))</f>
        <v/>
      </c>
      <c r="U70" s="117"/>
      <c r="V70" s="29" t="str">
        <f>IF(COUNT($C70)=0,"",VLOOKUP($C70,選手学年,VLOOKUP($C70,オーダー,T$6+1)+1))</f>
        <v/>
      </c>
      <c r="W70" s="116" t="str">
        <f>IF(COUNT($C70)=0,"",VLOOKUP($C70,選手名,VLOOKUP($C70,オーダー,W$6+1)+1))</f>
        <v/>
      </c>
      <c r="X70" s="117"/>
      <c r="Y70" s="28" t="str">
        <f>IF(COUNT($C70)=0,"",VLOOKUP($C70,選手学年,VLOOKUP($C70,オーダー,W$6+1)+1))</f>
        <v/>
      </c>
      <c r="Z70" s="116" t="str">
        <f>IF(COUNT($C70)=0,"",VLOOKUP($C70,選手名,VLOOKUP($C70,オーダー,Z$6+1)+1))</f>
        <v/>
      </c>
      <c r="AA70" s="117"/>
      <c r="AB70" s="28" t="str">
        <f>IF(COUNT($C70)=0,"",VLOOKUP($C70,選手学年,VLOOKUP($C70,オーダー,Z$6+1)+1))</f>
        <v/>
      </c>
      <c r="AC70" s="118" t="e">
        <f>TEXT(VLOOKUP(C70,出場校,6)*10000+VLOOKUP(C70,出場校,7)*100+VLOOKUP(C70,出場校,8),"00'00")</f>
        <v>#N/A</v>
      </c>
      <c r="AD70" s="119"/>
    </row>
    <row r="71" spans="2:30" ht="15" hidden="1" customHeight="1">
      <c r="B71" s="112"/>
      <c r="C71" s="114"/>
      <c r="D71" s="20" t="str">
        <f>IF(COUNT(C70)=0,"",TEXT(VLOOKUP(C70,出場校,3),"(@)"))</f>
        <v/>
      </c>
      <c r="E71" s="21"/>
      <c r="F71" s="107"/>
      <c r="G71" s="107"/>
      <c r="H71" s="22" t="e">
        <f>TEXT(VLOOKUP($C70,順位変動,H$6*2),"(#)")</f>
        <v>#N/A</v>
      </c>
      <c r="I71" s="107" t="e">
        <f>IF(VLOOKUP(VLOOKUP($C70,順位変動,H$6*2),区間2,4)&lt;10000,TEXT(VLOOKUP(VLOOKUP($C70,順位変動,H$6*2),区間2,4),"00'00"),TEXT(VLOOKUP(VLOOKUP($C70,順位変動,H$6*2),区間2,4),"#°00'00"))</f>
        <v>#N/A</v>
      </c>
      <c r="J71" s="107"/>
      <c r="K71" s="22" t="e">
        <f>TEXT(VLOOKUP($C70,順位変動,K$6*2),"(#)")</f>
        <v>#N/A</v>
      </c>
      <c r="L71" s="107" t="e">
        <f>IF(VLOOKUP(VLOOKUP($C70,順位変動,K$6*2),区間3,4)&lt;10000,TEXT(VLOOKUP(VLOOKUP($C70,順位変動,K$6*2),区間3,4),"00'00"),TEXT(VLOOKUP(VLOOKUP($C70,順位変動,K$6*2),区間3,4),"#°00'00"))</f>
        <v>#N/A</v>
      </c>
      <c r="M71" s="107"/>
      <c r="N71" s="22" t="e">
        <f>TEXT(VLOOKUP($C70,順位変動,N$6*2),"(#)")</f>
        <v>#N/A</v>
      </c>
      <c r="O71" s="107" t="e">
        <f>IF(VLOOKUP(VLOOKUP($C70,順位変動,N$6*2),区間4,4)&lt;10000,TEXT(VLOOKUP(VLOOKUP($C70,順位変動,N$6*2),区間4,4),"00'00"),TEXT(VLOOKUP(VLOOKUP($C70,順位変動,N$6*2),区間4,4),"#°00'00"))</f>
        <v>#N/A</v>
      </c>
      <c r="P71" s="107"/>
      <c r="Q71" s="22" t="e">
        <f>TEXT(VLOOKUP($C70,順位変動,Q$6*2),"(#)")</f>
        <v>#N/A</v>
      </c>
      <c r="R71" s="107" t="e">
        <f>IF(VLOOKUP(VLOOKUP($C70,順位変動,Q$6*2),区間5,4)&lt;10000,TEXT(VLOOKUP(VLOOKUP($C70,順位変動,Q$6*2),区間5,4),"00'00"),TEXT(VLOOKUP(VLOOKUP($C70,順位変動,Q$6*2),区間5,4),"#°00'00"))</f>
        <v>#N/A</v>
      </c>
      <c r="S71" s="107"/>
      <c r="T71" s="22" t="e">
        <f>TEXT(VLOOKUP($C70,順位変動,T$6*2),"(#)")</f>
        <v>#N/A</v>
      </c>
      <c r="U71" s="107" t="e">
        <f>IF(VLOOKUP(VLOOKUP($C70,順位変動,T$6*2),区間6,4)&lt;10000,TEXT(VLOOKUP(VLOOKUP($C70,順位変動,T$6*2),区間6,4),"00'00"),TEXT(VLOOKUP(VLOOKUP($C70,順位変動,T$6*2),区間6,4),"#°00'00"))</f>
        <v>#N/A</v>
      </c>
      <c r="V71" s="108"/>
      <c r="W71" s="22" t="e">
        <f>TEXT(VLOOKUP($C70,順位変動,W$6*2),"(#)")</f>
        <v>#N/A</v>
      </c>
      <c r="X71" s="107" t="e">
        <f>IF(VLOOKUP(VLOOKUP($C70,順位変動,W$6*2),区間7,4)&lt;10000,TEXT(VLOOKUP(VLOOKUP($C70,順位変動,W$6*2),区間7,4),"00'00"),TEXT(VLOOKUP(VLOOKUP($C70,順位変動,W$6*2),区間7,4),"#°00'00"))</f>
        <v>#N/A</v>
      </c>
      <c r="Y71" s="107"/>
      <c r="Z71" s="22" t="e">
        <f>TEXT(VLOOKUP($C70,順位変動,Z$6*2),"(#)")</f>
        <v>#N/A</v>
      </c>
      <c r="AA71" s="107" t="e">
        <f>IF(VLOOKUP(VLOOKUP($C70,順位変動,Z$6*2),区間8,4)&lt;10000,TEXT(VLOOKUP(VLOOKUP($C70,順位変動,Z$6*2),区間8,4),"00'00"),TEXT(VLOOKUP(VLOOKUP($C70,順位変動,Z$6*2),区間8,4),"#°00'00"))</f>
        <v>#N/A</v>
      </c>
      <c r="AB71" s="107"/>
      <c r="AC71" s="121" t="e">
        <f>R71</f>
        <v>#N/A</v>
      </c>
      <c r="AD71" s="122"/>
    </row>
    <row r="72" spans="2:30" ht="15" hidden="1" customHeight="1">
      <c r="B72" s="112"/>
      <c r="C72" s="115"/>
      <c r="D72" s="23" t="str">
        <f>IF(COUNT(C70)=0,"",TEXT(VLOOKUP(B70,区間5,4),"00分00秒"))</f>
        <v/>
      </c>
      <c r="E72" s="30" t="e">
        <f>TEXT(VLOOKUP($C70,順位変動,E$6*2),"(#)")</f>
        <v>#N/A</v>
      </c>
      <c r="F72" s="123" t="e">
        <f>IF(VLOOKUP(VLOOKUP($C70,順位変動,E$6*2),区間1,4)&lt;10000,TEXT(VLOOKUP(VLOOKUP($C70,順位変動,E$6*2),区間1,4),"00'00"),TEXT(VLOOKUP(VLOOKUP($C70,順位変動,E$6*2),区間1,4),"#°00'00"))</f>
        <v>#N/A</v>
      </c>
      <c r="G72" s="123"/>
      <c r="H72" s="31" t="e">
        <f>TEXT(VLOOKUP($C70,区間記録2,2),"(#)")</f>
        <v>#N/A</v>
      </c>
      <c r="I72" s="123" t="e">
        <f>TEXT(VLOOKUP($C70,区間記録2,4),"00'00")</f>
        <v>#N/A</v>
      </c>
      <c r="J72" s="123"/>
      <c r="K72" s="31" t="e">
        <f>TEXT(VLOOKUP($C70,区間記録3,2),"(#)")</f>
        <v>#N/A</v>
      </c>
      <c r="L72" s="123" t="e">
        <f>TEXT(VLOOKUP($C70,区間記録3,4),"00'00")</f>
        <v>#N/A</v>
      </c>
      <c r="M72" s="123"/>
      <c r="N72" s="31" t="e">
        <f>TEXT(VLOOKUP($C70,区間記録4,2),"(#)")</f>
        <v>#N/A</v>
      </c>
      <c r="O72" s="123" t="e">
        <f>TEXT(VLOOKUP($C70,区間記録4,4),"00'00")</f>
        <v>#N/A</v>
      </c>
      <c r="P72" s="123"/>
      <c r="Q72" s="31" t="e">
        <f>TEXT(VLOOKUP($C70,区間記録5,2),"(#)")</f>
        <v>#N/A</v>
      </c>
      <c r="R72" s="123" t="e">
        <f>TEXT(VLOOKUP($C70,区間記録5,4),"00'00")</f>
        <v>#N/A</v>
      </c>
      <c r="S72" s="123"/>
      <c r="T72" s="31" t="e">
        <f>TEXT(VLOOKUP($C70,区間記録6,2),"(#)")</f>
        <v>#N/A</v>
      </c>
      <c r="U72" s="123" t="e">
        <f>TEXT(VLOOKUP($C70,区間記録6,4),"00'00")</f>
        <v>#N/A</v>
      </c>
      <c r="V72" s="124"/>
      <c r="W72" s="31" t="e">
        <f>TEXT(VLOOKUP($C70,区間記録7,2),"(#)")</f>
        <v>#N/A</v>
      </c>
      <c r="X72" s="123" t="e">
        <f>TEXT(VLOOKUP($C70,区間記録7,4),"00'00")</f>
        <v>#N/A</v>
      </c>
      <c r="Y72" s="123"/>
      <c r="Z72" s="31" t="e">
        <f>TEXT(VLOOKUP($C70,区間記録8,2),"(#)")</f>
        <v>#N/A</v>
      </c>
      <c r="AA72" s="123" t="e">
        <f>TEXT(VLOOKUP($C70,区間記録8,4),"00'00")</f>
        <v>#N/A</v>
      </c>
      <c r="AB72" s="123"/>
      <c r="AC72" s="24" t="e">
        <f>TEXT(VLOOKUP(C70,躍進,6),"(#)")</f>
        <v>#N/A</v>
      </c>
      <c r="AD72" s="25" t="e">
        <f>IF(VLOOKUP(C70,躍進,4)="","",IF(VLOOKUP(C70,躍進,4)&lt;0,TEXT(INT(ABS(VLOOKUP(C70,躍進,4))/60)*100+MOD(ABS(VLOOKUP(C70,躍進,4)),60),"-00'00"),TEXT(INT(VLOOKUP(C70,躍進,4)/60)*100+MOD(VLOOKUP(C70,躍進,4),60),"+00'00")))</f>
        <v>#N/A</v>
      </c>
    </row>
    <row r="73" spans="2:30" ht="15" hidden="1" customHeight="1">
      <c r="B73" s="112">
        <v>22</v>
      </c>
      <c r="C73" s="120" t="str">
        <f>VLOOKUP(B73,区間5,2)</f>
        <v/>
      </c>
      <c r="D73" s="42" t="str">
        <f>IF(COUNT(C73)=0,"",VLOOKUP(C73,出場校,2))</f>
        <v/>
      </c>
      <c r="E73" s="117" t="str">
        <f>IF(COUNT($C73)=0,"",VLOOKUP($C73,選手名,VLOOKUP($C73,オーダー,E$6+1)+1))</f>
        <v/>
      </c>
      <c r="F73" s="117"/>
      <c r="G73" s="28" t="str">
        <f>IF(COUNT($C73)=0,"",VLOOKUP($C73,選手学年,VLOOKUP($C73,オーダー,E$6+1)+1))</f>
        <v/>
      </c>
      <c r="H73" s="116" t="str">
        <f>IF(COUNT($C73)=0,"",VLOOKUP($C73,選手名,VLOOKUP($C73,オーダー,H$6+1)+1))</f>
        <v/>
      </c>
      <c r="I73" s="117"/>
      <c r="J73" s="28" t="str">
        <f>IF(COUNT($C73)=0,"",VLOOKUP($C73,選手学年,VLOOKUP($C73,オーダー,H$6+1)+1))</f>
        <v/>
      </c>
      <c r="K73" s="116" t="str">
        <f>IF(COUNT($C73)=0,"",VLOOKUP($C73,選手名,VLOOKUP($C73,オーダー,K$6+1)+1))</f>
        <v/>
      </c>
      <c r="L73" s="117"/>
      <c r="M73" s="28" t="str">
        <f>IF(COUNT($C73)=0,"",VLOOKUP($C73,選手学年,VLOOKUP($C73,オーダー,K$6+1)+1))</f>
        <v/>
      </c>
      <c r="N73" s="116" t="str">
        <f>IF(COUNT($C73)=0,"",VLOOKUP($C73,選手名,VLOOKUP($C73,オーダー,N$6+1)+1))</f>
        <v/>
      </c>
      <c r="O73" s="117"/>
      <c r="P73" s="28" t="str">
        <f>IF(COUNT($C73)=0,"",VLOOKUP($C73,選手学年,VLOOKUP($C73,オーダー,N$6+1)+1))</f>
        <v/>
      </c>
      <c r="Q73" s="116" t="str">
        <f>IF(COUNT($C73)=0,"",VLOOKUP($C73,選手名,VLOOKUP($C73,オーダー,Q$6+1)+1))</f>
        <v/>
      </c>
      <c r="R73" s="117"/>
      <c r="S73" s="28" t="str">
        <f>IF(COUNT($C73)=0,"",VLOOKUP($C73,選手学年,VLOOKUP($C73,オーダー,Q$6+1)+1))</f>
        <v/>
      </c>
      <c r="T73" s="116" t="str">
        <f>IF(COUNT($C73)=0,"",VLOOKUP($C73,選手名,VLOOKUP($C73,オーダー,T$6+1)+1))</f>
        <v/>
      </c>
      <c r="U73" s="117"/>
      <c r="V73" s="29" t="str">
        <f>IF(COUNT($C73)=0,"",VLOOKUP($C73,選手学年,VLOOKUP($C73,オーダー,T$6+1)+1))</f>
        <v/>
      </c>
      <c r="W73" s="116" t="str">
        <f>IF(COUNT($C73)=0,"",VLOOKUP($C73,選手名,VLOOKUP($C73,オーダー,W$6+1)+1))</f>
        <v/>
      </c>
      <c r="X73" s="117"/>
      <c r="Y73" s="28" t="str">
        <f>IF(COUNT($C73)=0,"",VLOOKUP($C73,選手学年,VLOOKUP($C73,オーダー,W$6+1)+1))</f>
        <v/>
      </c>
      <c r="Z73" s="116" t="str">
        <f>IF(COUNT($C73)=0,"",VLOOKUP($C73,選手名,VLOOKUP($C73,オーダー,Z$6+1)+1))</f>
        <v/>
      </c>
      <c r="AA73" s="117"/>
      <c r="AB73" s="28" t="str">
        <f>IF(COUNT($C73)=0,"",VLOOKUP($C73,選手学年,VLOOKUP($C73,オーダー,Z$6+1)+1))</f>
        <v/>
      </c>
      <c r="AC73" s="118" t="e">
        <f>TEXT(VLOOKUP(C73,出場校,6)*10000+VLOOKUP(C73,出場校,7)*100+VLOOKUP(C73,出場校,8),"00'00")</f>
        <v>#N/A</v>
      </c>
      <c r="AD73" s="119"/>
    </row>
    <row r="74" spans="2:30" ht="15" hidden="1" customHeight="1">
      <c r="B74" s="112"/>
      <c r="C74" s="114"/>
      <c r="D74" s="20" t="str">
        <f>IF(COUNT(C73)=0,"",TEXT(VLOOKUP(C73,出場校,3),"(@)"))</f>
        <v/>
      </c>
      <c r="E74" s="21"/>
      <c r="F74" s="107"/>
      <c r="G74" s="107"/>
      <c r="H74" s="22" t="e">
        <f>TEXT(VLOOKUP($C73,順位変動,H$6*2),"(#)")</f>
        <v>#N/A</v>
      </c>
      <c r="I74" s="107" t="e">
        <f>IF(VLOOKUP(VLOOKUP($C73,順位変動,H$6*2),区間2,4)&lt;10000,TEXT(VLOOKUP(VLOOKUP($C73,順位変動,H$6*2),区間2,4),"00'00"),TEXT(VLOOKUP(VLOOKUP($C73,順位変動,H$6*2),区間2,4),"#°00'00"))</f>
        <v>#N/A</v>
      </c>
      <c r="J74" s="107"/>
      <c r="K74" s="22" t="e">
        <f>TEXT(VLOOKUP($C73,順位変動,K$6*2),"(#)")</f>
        <v>#N/A</v>
      </c>
      <c r="L74" s="107" t="e">
        <f>IF(VLOOKUP(VLOOKUP($C73,順位変動,K$6*2),区間3,4)&lt;10000,TEXT(VLOOKUP(VLOOKUP($C73,順位変動,K$6*2),区間3,4),"00'00"),TEXT(VLOOKUP(VLOOKUP($C73,順位変動,K$6*2),区間3,4),"#°00'00"))</f>
        <v>#N/A</v>
      </c>
      <c r="M74" s="107"/>
      <c r="N74" s="22" t="e">
        <f>TEXT(VLOOKUP($C73,順位変動,N$6*2),"(#)")</f>
        <v>#N/A</v>
      </c>
      <c r="O74" s="107" t="e">
        <f>IF(VLOOKUP(VLOOKUP($C73,順位変動,N$6*2),区間4,4)&lt;10000,TEXT(VLOOKUP(VLOOKUP($C73,順位変動,N$6*2),区間4,4),"00'00"),TEXT(VLOOKUP(VLOOKUP($C73,順位変動,N$6*2),区間4,4),"#°00'00"))</f>
        <v>#N/A</v>
      </c>
      <c r="P74" s="107"/>
      <c r="Q74" s="22" t="e">
        <f>TEXT(VLOOKUP($C73,順位変動,Q$6*2),"(#)")</f>
        <v>#N/A</v>
      </c>
      <c r="R74" s="107" t="e">
        <f>IF(VLOOKUP(VLOOKUP($C73,順位変動,Q$6*2),区間5,4)&lt;10000,TEXT(VLOOKUP(VLOOKUP($C73,順位変動,Q$6*2),区間5,4),"00'00"),TEXT(VLOOKUP(VLOOKUP($C73,順位変動,Q$6*2),区間5,4),"#°00'00"))</f>
        <v>#N/A</v>
      </c>
      <c r="S74" s="107"/>
      <c r="T74" s="22" t="e">
        <f>TEXT(VLOOKUP($C73,順位変動,T$6*2),"(#)")</f>
        <v>#N/A</v>
      </c>
      <c r="U74" s="107" t="e">
        <f>IF(VLOOKUP(VLOOKUP($C73,順位変動,T$6*2),区間6,4)&lt;10000,TEXT(VLOOKUP(VLOOKUP($C73,順位変動,T$6*2),区間6,4),"00'00"),TEXT(VLOOKUP(VLOOKUP($C73,順位変動,T$6*2),区間6,4),"#°00'00"))</f>
        <v>#N/A</v>
      </c>
      <c r="V74" s="108"/>
      <c r="W74" s="22" t="e">
        <f>TEXT(VLOOKUP($C73,順位変動,W$6*2),"(#)")</f>
        <v>#N/A</v>
      </c>
      <c r="X74" s="107" t="e">
        <f>IF(VLOOKUP(VLOOKUP($C73,順位変動,W$6*2),区間7,4)&lt;10000,TEXT(VLOOKUP(VLOOKUP($C73,順位変動,W$6*2),区間7,4),"00'00"),TEXT(VLOOKUP(VLOOKUP($C73,順位変動,W$6*2),区間7,4),"#°00'00"))</f>
        <v>#N/A</v>
      </c>
      <c r="Y74" s="107"/>
      <c r="Z74" s="22" t="e">
        <f>TEXT(VLOOKUP($C73,順位変動,Z$6*2),"(#)")</f>
        <v>#N/A</v>
      </c>
      <c r="AA74" s="107" t="e">
        <f>IF(VLOOKUP(VLOOKUP($C73,順位変動,Z$6*2),区間8,4)&lt;10000,TEXT(VLOOKUP(VLOOKUP($C73,順位変動,Z$6*2),区間8,4),"00'00"),TEXT(VLOOKUP(VLOOKUP($C73,順位変動,Z$6*2),区間8,4),"#°00'00"))</f>
        <v>#N/A</v>
      </c>
      <c r="AB74" s="107"/>
      <c r="AC74" s="121" t="e">
        <f>R74</f>
        <v>#N/A</v>
      </c>
      <c r="AD74" s="122"/>
    </row>
    <row r="75" spans="2:30" ht="15" hidden="1" customHeight="1">
      <c r="B75" s="112"/>
      <c r="C75" s="115"/>
      <c r="D75" s="23" t="str">
        <f>IF(COUNT(C73)=0,"",TEXT(VLOOKUP(B73,区間5,4),"00分00秒"))</f>
        <v/>
      </c>
      <c r="E75" s="30" t="e">
        <f>TEXT(VLOOKUP($C73,順位変動,E$6*2),"(#)")</f>
        <v>#N/A</v>
      </c>
      <c r="F75" s="123" t="e">
        <f>IF(VLOOKUP(VLOOKUP($C73,順位変動,E$6*2),区間1,4)&lt;10000,TEXT(VLOOKUP(VLOOKUP($C73,順位変動,E$6*2),区間1,4),"00'00"),TEXT(VLOOKUP(VLOOKUP($C73,順位変動,E$6*2),区間1,4),"#°00'00"))</f>
        <v>#N/A</v>
      </c>
      <c r="G75" s="123"/>
      <c r="H75" s="31" t="e">
        <f>TEXT(VLOOKUP($C73,区間記録2,2),"(#)")</f>
        <v>#N/A</v>
      </c>
      <c r="I75" s="123" t="e">
        <f>TEXT(VLOOKUP($C73,区間記録2,4),"00'00")</f>
        <v>#N/A</v>
      </c>
      <c r="J75" s="123"/>
      <c r="K75" s="31" t="e">
        <f>TEXT(VLOOKUP($C73,区間記録3,2),"(#)")</f>
        <v>#N/A</v>
      </c>
      <c r="L75" s="123" t="e">
        <f>TEXT(VLOOKUP($C73,区間記録3,4),"00'00")</f>
        <v>#N/A</v>
      </c>
      <c r="M75" s="123"/>
      <c r="N75" s="31" t="e">
        <f>TEXT(VLOOKUP($C73,区間記録4,2),"(#)")</f>
        <v>#N/A</v>
      </c>
      <c r="O75" s="123" t="e">
        <f>TEXT(VLOOKUP($C73,区間記録4,4),"00'00")</f>
        <v>#N/A</v>
      </c>
      <c r="P75" s="123"/>
      <c r="Q75" s="31" t="e">
        <f>TEXT(VLOOKUP($C73,区間記録5,2),"(#)")</f>
        <v>#N/A</v>
      </c>
      <c r="R75" s="123" t="e">
        <f>TEXT(VLOOKUP($C73,区間記録5,4),"00'00")</f>
        <v>#N/A</v>
      </c>
      <c r="S75" s="123"/>
      <c r="T75" s="31" t="e">
        <f>TEXT(VLOOKUP($C73,区間記録6,2),"(#)")</f>
        <v>#N/A</v>
      </c>
      <c r="U75" s="123" t="e">
        <f>TEXT(VLOOKUP($C73,区間記録6,4),"00'00")</f>
        <v>#N/A</v>
      </c>
      <c r="V75" s="124"/>
      <c r="W75" s="31" t="e">
        <f>TEXT(VLOOKUP($C73,区間記録7,2),"(#)")</f>
        <v>#N/A</v>
      </c>
      <c r="X75" s="123" t="e">
        <f>TEXT(VLOOKUP($C73,区間記録7,4),"00'00")</f>
        <v>#N/A</v>
      </c>
      <c r="Y75" s="123"/>
      <c r="Z75" s="31" t="e">
        <f>TEXT(VLOOKUP($C73,区間記録8,2),"(#)")</f>
        <v>#N/A</v>
      </c>
      <c r="AA75" s="123" t="e">
        <f>TEXT(VLOOKUP($C73,区間記録8,4),"00'00")</f>
        <v>#N/A</v>
      </c>
      <c r="AB75" s="123"/>
      <c r="AC75" s="24" t="e">
        <f>TEXT(VLOOKUP(C73,躍進,6),"(#)")</f>
        <v>#N/A</v>
      </c>
      <c r="AD75" s="25" t="e">
        <f>IF(VLOOKUP(C73,躍進,4)="","",IF(VLOOKUP(C73,躍進,4)&lt;0,TEXT(INT(ABS(VLOOKUP(C73,躍進,4))/60)*100+MOD(ABS(VLOOKUP(C73,躍進,4)),60),"-00'00"),TEXT(INT(VLOOKUP(C73,躍進,4)/60)*100+MOD(VLOOKUP(C73,躍進,4),60),"+00'00")))</f>
        <v>#N/A</v>
      </c>
    </row>
    <row r="76" spans="2:30" ht="15" hidden="1" customHeight="1">
      <c r="B76" s="112">
        <v>23</v>
      </c>
      <c r="C76" s="120" t="str">
        <f>VLOOKUP(B76,区間5,2)</f>
        <v/>
      </c>
      <c r="D76" s="42" t="str">
        <f>IF(COUNT(C76)=0,"",VLOOKUP(C76,出場校,2))</f>
        <v/>
      </c>
      <c r="E76" s="117" t="str">
        <f>IF(COUNT($C76)=0,"",VLOOKUP($C76,選手名,VLOOKUP($C76,オーダー,E$6+1)+1))</f>
        <v/>
      </c>
      <c r="F76" s="117"/>
      <c r="G76" s="28" t="str">
        <f>IF(COUNT($C76)=0,"",VLOOKUP($C76,選手学年,VLOOKUP($C76,オーダー,E$6+1)+1))</f>
        <v/>
      </c>
      <c r="H76" s="116" t="str">
        <f>IF(COUNT($C76)=0,"",VLOOKUP($C76,選手名,VLOOKUP($C76,オーダー,H$6+1)+1))</f>
        <v/>
      </c>
      <c r="I76" s="117"/>
      <c r="J76" s="28" t="str">
        <f>IF(COUNT($C76)=0,"",VLOOKUP($C76,選手学年,VLOOKUP($C76,オーダー,H$6+1)+1))</f>
        <v/>
      </c>
      <c r="K76" s="116" t="str">
        <f>IF(COUNT($C76)=0,"",VLOOKUP($C76,選手名,VLOOKUP($C76,オーダー,K$6+1)+1))</f>
        <v/>
      </c>
      <c r="L76" s="117"/>
      <c r="M76" s="28" t="str">
        <f>IF(COUNT($C76)=0,"",VLOOKUP($C76,選手学年,VLOOKUP($C76,オーダー,K$6+1)+1))</f>
        <v/>
      </c>
      <c r="N76" s="116" t="str">
        <f>IF(COUNT($C76)=0,"",VLOOKUP($C76,選手名,VLOOKUP($C76,オーダー,N$6+1)+1))</f>
        <v/>
      </c>
      <c r="O76" s="117"/>
      <c r="P76" s="28" t="str">
        <f>IF(COUNT($C76)=0,"",VLOOKUP($C76,選手学年,VLOOKUP($C76,オーダー,N$6+1)+1))</f>
        <v/>
      </c>
      <c r="Q76" s="116" t="str">
        <f>IF(COUNT($C76)=0,"",VLOOKUP($C76,選手名,VLOOKUP($C76,オーダー,Q$6+1)+1))</f>
        <v/>
      </c>
      <c r="R76" s="117"/>
      <c r="S76" s="28" t="str">
        <f>IF(COUNT($C76)=0,"",VLOOKUP($C76,選手学年,VLOOKUP($C76,オーダー,Q$6+1)+1))</f>
        <v/>
      </c>
      <c r="T76" s="116" t="str">
        <f>IF(COUNT($C76)=0,"",VLOOKUP($C76,選手名,VLOOKUP($C76,オーダー,T$6+1)+1))</f>
        <v/>
      </c>
      <c r="U76" s="117"/>
      <c r="V76" s="29" t="str">
        <f>IF(COUNT($C76)=0,"",VLOOKUP($C76,選手学年,VLOOKUP($C76,オーダー,T$6+1)+1))</f>
        <v/>
      </c>
      <c r="W76" s="116" t="str">
        <f>IF(COUNT($C76)=0,"",VLOOKUP($C76,選手名,VLOOKUP($C76,オーダー,W$6+1)+1))</f>
        <v/>
      </c>
      <c r="X76" s="117"/>
      <c r="Y76" s="28" t="str">
        <f>IF(COUNT($C76)=0,"",VLOOKUP($C76,選手学年,VLOOKUP($C76,オーダー,W$6+1)+1))</f>
        <v/>
      </c>
      <c r="Z76" s="116" t="str">
        <f>IF(COUNT($C76)=0,"",VLOOKUP($C76,選手名,VLOOKUP($C76,オーダー,Z$6+1)+1))</f>
        <v/>
      </c>
      <c r="AA76" s="117"/>
      <c r="AB76" s="28" t="str">
        <f>IF(COUNT($C76)=0,"",VLOOKUP($C76,選手学年,VLOOKUP($C76,オーダー,Z$6+1)+1))</f>
        <v/>
      </c>
      <c r="AC76" s="118" t="e">
        <f>TEXT(VLOOKUP(C76,出場校,6)*10000+VLOOKUP(C76,出場校,7)*100+VLOOKUP(C76,出場校,8),"00'00")</f>
        <v>#N/A</v>
      </c>
      <c r="AD76" s="119"/>
    </row>
    <row r="77" spans="2:30" ht="15" hidden="1" customHeight="1">
      <c r="B77" s="112"/>
      <c r="C77" s="114"/>
      <c r="D77" s="20" t="str">
        <f>IF(COUNT(C76)=0,"",TEXT(VLOOKUP(C76,出場校,3),"(@)"))</f>
        <v/>
      </c>
      <c r="E77" s="21"/>
      <c r="F77" s="107"/>
      <c r="G77" s="107"/>
      <c r="H77" s="22" t="e">
        <f>TEXT(VLOOKUP($C76,順位変動,H$6*2),"(#)")</f>
        <v>#N/A</v>
      </c>
      <c r="I77" s="107" t="e">
        <f>IF(VLOOKUP(VLOOKUP($C76,順位変動,H$6*2),区間2,4)&lt;10000,TEXT(VLOOKUP(VLOOKUP($C76,順位変動,H$6*2),区間2,4),"00'00"),TEXT(VLOOKUP(VLOOKUP($C76,順位変動,H$6*2),区間2,4),"#°00'00"))</f>
        <v>#N/A</v>
      </c>
      <c r="J77" s="107"/>
      <c r="K77" s="22" t="e">
        <f>TEXT(VLOOKUP($C76,順位変動,K$6*2),"(#)")</f>
        <v>#N/A</v>
      </c>
      <c r="L77" s="107" t="e">
        <f>IF(VLOOKUP(VLOOKUP($C76,順位変動,K$6*2),区間3,4)&lt;10000,TEXT(VLOOKUP(VLOOKUP($C76,順位変動,K$6*2),区間3,4),"00'00"),TEXT(VLOOKUP(VLOOKUP($C76,順位変動,K$6*2),区間3,4),"#°00'00"))</f>
        <v>#N/A</v>
      </c>
      <c r="M77" s="107"/>
      <c r="N77" s="22" t="e">
        <f>TEXT(VLOOKUP($C76,順位変動,N$6*2),"(#)")</f>
        <v>#N/A</v>
      </c>
      <c r="O77" s="107" t="e">
        <f>IF(VLOOKUP(VLOOKUP($C76,順位変動,N$6*2),区間4,4)&lt;10000,TEXT(VLOOKUP(VLOOKUP($C76,順位変動,N$6*2),区間4,4),"00'00"),TEXT(VLOOKUP(VLOOKUP($C76,順位変動,N$6*2),区間4,4),"#°00'00"))</f>
        <v>#N/A</v>
      </c>
      <c r="P77" s="107"/>
      <c r="Q77" s="22" t="e">
        <f>TEXT(VLOOKUP($C76,順位変動,Q$6*2),"(#)")</f>
        <v>#N/A</v>
      </c>
      <c r="R77" s="107" t="e">
        <f>IF(VLOOKUP(VLOOKUP($C76,順位変動,Q$6*2),区間5,4)&lt;10000,TEXT(VLOOKUP(VLOOKUP($C76,順位変動,Q$6*2),区間5,4),"00'00"),TEXT(VLOOKUP(VLOOKUP($C76,順位変動,Q$6*2),区間5,4),"#°00'00"))</f>
        <v>#N/A</v>
      </c>
      <c r="S77" s="107"/>
      <c r="T77" s="22" t="e">
        <f>TEXT(VLOOKUP($C76,順位変動,T$6*2),"(#)")</f>
        <v>#N/A</v>
      </c>
      <c r="U77" s="107" t="e">
        <f>IF(VLOOKUP(VLOOKUP($C76,順位変動,T$6*2),区間6,4)&lt;10000,TEXT(VLOOKUP(VLOOKUP($C76,順位変動,T$6*2),区間6,4),"00'00"),TEXT(VLOOKUP(VLOOKUP($C76,順位変動,T$6*2),区間6,4),"#°00'00"))</f>
        <v>#N/A</v>
      </c>
      <c r="V77" s="108"/>
      <c r="W77" s="22" t="e">
        <f>TEXT(VLOOKUP($C76,順位変動,W$6*2),"(#)")</f>
        <v>#N/A</v>
      </c>
      <c r="X77" s="107" t="e">
        <f>IF(VLOOKUP(VLOOKUP($C76,順位変動,W$6*2),区間7,4)&lt;10000,TEXT(VLOOKUP(VLOOKUP($C76,順位変動,W$6*2),区間7,4),"00'00"),TEXT(VLOOKUP(VLOOKUP($C76,順位変動,W$6*2),区間7,4),"#°00'00"))</f>
        <v>#N/A</v>
      </c>
      <c r="Y77" s="107"/>
      <c r="Z77" s="22" t="e">
        <f>TEXT(VLOOKUP($C76,順位変動,Z$6*2),"(#)")</f>
        <v>#N/A</v>
      </c>
      <c r="AA77" s="107" t="e">
        <f>IF(VLOOKUP(VLOOKUP($C76,順位変動,Z$6*2),区間8,4)&lt;10000,TEXT(VLOOKUP(VLOOKUP($C76,順位変動,Z$6*2),区間8,4),"00'00"),TEXT(VLOOKUP(VLOOKUP($C76,順位変動,Z$6*2),区間8,4),"#°00'00"))</f>
        <v>#N/A</v>
      </c>
      <c r="AB77" s="107"/>
      <c r="AC77" s="121" t="e">
        <f>R77</f>
        <v>#N/A</v>
      </c>
      <c r="AD77" s="122"/>
    </row>
    <row r="78" spans="2:30" ht="15" hidden="1" customHeight="1">
      <c r="B78" s="112"/>
      <c r="C78" s="115"/>
      <c r="D78" s="23" t="str">
        <f>IF(COUNT(C76)=0,"",TEXT(VLOOKUP(B76,区間5,4),"00分00秒"))</f>
        <v/>
      </c>
      <c r="E78" s="30" t="e">
        <f>TEXT(VLOOKUP($C76,順位変動,E$6*2),"(#)")</f>
        <v>#N/A</v>
      </c>
      <c r="F78" s="123" t="e">
        <f>IF(VLOOKUP(VLOOKUP($C76,順位変動,E$6*2),区間1,4)&lt;10000,TEXT(VLOOKUP(VLOOKUP($C76,順位変動,E$6*2),区間1,4),"00'00"),TEXT(VLOOKUP(VLOOKUP($C76,順位変動,E$6*2),区間1,4),"#°00'00"))</f>
        <v>#N/A</v>
      </c>
      <c r="G78" s="123"/>
      <c r="H78" s="31" t="e">
        <f>TEXT(VLOOKUP($C76,区間記録2,2),"(#)")</f>
        <v>#N/A</v>
      </c>
      <c r="I78" s="123" t="e">
        <f>TEXT(VLOOKUP($C76,区間記録2,4),"00'00")</f>
        <v>#N/A</v>
      </c>
      <c r="J78" s="123"/>
      <c r="K78" s="31" t="e">
        <f>TEXT(VLOOKUP($C76,区間記録3,2),"(#)")</f>
        <v>#N/A</v>
      </c>
      <c r="L78" s="123" t="e">
        <f>TEXT(VLOOKUP($C76,区間記録3,4),"00'00")</f>
        <v>#N/A</v>
      </c>
      <c r="M78" s="123"/>
      <c r="N78" s="31" t="e">
        <f>TEXT(VLOOKUP($C76,区間記録4,2),"(#)")</f>
        <v>#N/A</v>
      </c>
      <c r="O78" s="123" t="e">
        <f>TEXT(VLOOKUP($C76,区間記録4,4),"00'00")</f>
        <v>#N/A</v>
      </c>
      <c r="P78" s="123"/>
      <c r="Q78" s="31" t="e">
        <f>TEXT(VLOOKUP($C76,区間記録5,2),"(#)")</f>
        <v>#N/A</v>
      </c>
      <c r="R78" s="123" t="e">
        <f>TEXT(VLOOKUP($C76,区間記録5,4),"00'00")</f>
        <v>#N/A</v>
      </c>
      <c r="S78" s="123"/>
      <c r="T78" s="31" t="e">
        <f>TEXT(VLOOKUP($C76,区間記録6,2),"(#)")</f>
        <v>#N/A</v>
      </c>
      <c r="U78" s="123" t="e">
        <f>TEXT(VLOOKUP($C76,区間記録6,4),"00'00")</f>
        <v>#N/A</v>
      </c>
      <c r="V78" s="124"/>
      <c r="W78" s="31" t="e">
        <f>TEXT(VLOOKUP($C76,区間記録7,2),"(#)")</f>
        <v>#N/A</v>
      </c>
      <c r="X78" s="123" t="e">
        <f>TEXT(VLOOKUP($C76,区間記録7,4),"00'00")</f>
        <v>#N/A</v>
      </c>
      <c r="Y78" s="123"/>
      <c r="Z78" s="31" t="e">
        <f>TEXT(VLOOKUP($C76,区間記録8,2),"(#)")</f>
        <v>#N/A</v>
      </c>
      <c r="AA78" s="123" t="e">
        <f>TEXT(VLOOKUP($C76,区間記録8,4),"00'00")</f>
        <v>#N/A</v>
      </c>
      <c r="AB78" s="123"/>
      <c r="AC78" s="24" t="e">
        <f>TEXT(VLOOKUP(C76,躍進,6),"(#)")</f>
        <v>#N/A</v>
      </c>
      <c r="AD78" s="25" t="e">
        <f>IF(VLOOKUP(C76,躍進,4)="","",IF(VLOOKUP(C76,躍進,4)&lt;0,TEXT(INT(ABS(VLOOKUP(C76,躍進,4))/60)*100+MOD(ABS(VLOOKUP(C76,躍進,4)),60),"-00'00"),TEXT(INT(VLOOKUP(C76,躍進,4)/60)*100+MOD(VLOOKUP(C76,躍進,4),60),"+00'00")))</f>
        <v>#N/A</v>
      </c>
    </row>
    <row r="79" spans="2:30" ht="15" hidden="1" customHeight="1">
      <c r="B79" s="112">
        <v>24</v>
      </c>
      <c r="C79" s="120" t="str">
        <f>VLOOKUP(B79,区間5,2)</f>
        <v/>
      </c>
      <c r="D79" s="42" t="str">
        <f>IF(COUNT(C79)=0,"",VLOOKUP(C79,出場校,2))</f>
        <v/>
      </c>
      <c r="E79" s="117" t="str">
        <f>IF(COUNT($C79)=0,"",VLOOKUP($C79,選手名,VLOOKUP($C79,オーダー,E$6+1)+1))</f>
        <v/>
      </c>
      <c r="F79" s="117"/>
      <c r="G79" s="28" t="str">
        <f>IF(COUNT($C79)=0,"",VLOOKUP($C79,選手学年,VLOOKUP($C79,オーダー,E$6+1)+1))</f>
        <v/>
      </c>
      <c r="H79" s="116" t="str">
        <f>IF(COUNT($C79)=0,"",VLOOKUP($C79,選手名,VLOOKUP($C79,オーダー,H$6+1)+1))</f>
        <v/>
      </c>
      <c r="I79" s="117"/>
      <c r="J79" s="28" t="str">
        <f>IF(COUNT($C79)=0,"",VLOOKUP($C79,選手学年,VLOOKUP($C79,オーダー,H$6+1)+1))</f>
        <v/>
      </c>
      <c r="K79" s="116" t="str">
        <f>IF(COUNT($C79)=0,"",VLOOKUP($C79,選手名,VLOOKUP($C79,オーダー,K$6+1)+1))</f>
        <v/>
      </c>
      <c r="L79" s="117"/>
      <c r="M79" s="28" t="str">
        <f>IF(COUNT($C79)=0,"",VLOOKUP($C79,選手学年,VLOOKUP($C79,オーダー,K$6+1)+1))</f>
        <v/>
      </c>
      <c r="N79" s="116" t="str">
        <f>IF(COUNT($C79)=0,"",VLOOKUP($C79,選手名,VLOOKUP($C79,オーダー,N$6+1)+1))</f>
        <v/>
      </c>
      <c r="O79" s="117"/>
      <c r="P79" s="28" t="str">
        <f>IF(COUNT($C79)=0,"",VLOOKUP($C79,選手学年,VLOOKUP($C79,オーダー,N$6+1)+1))</f>
        <v/>
      </c>
      <c r="Q79" s="116" t="str">
        <f>IF(COUNT($C79)=0,"",VLOOKUP($C79,選手名,VLOOKUP($C79,オーダー,Q$6+1)+1))</f>
        <v/>
      </c>
      <c r="R79" s="117"/>
      <c r="S79" s="28" t="str">
        <f>IF(COUNT($C79)=0,"",VLOOKUP($C79,選手学年,VLOOKUP($C79,オーダー,Q$6+1)+1))</f>
        <v/>
      </c>
      <c r="T79" s="116" t="str">
        <f>IF(COUNT($C79)=0,"",VLOOKUP($C79,選手名,VLOOKUP($C79,オーダー,T$6+1)+1))</f>
        <v/>
      </c>
      <c r="U79" s="117"/>
      <c r="V79" s="29" t="str">
        <f>IF(COUNT($C79)=0,"",VLOOKUP($C79,選手学年,VLOOKUP($C79,オーダー,T$6+1)+1))</f>
        <v/>
      </c>
      <c r="W79" s="116" t="str">
        <f>IF(COUNT($C79)=0,"",VLOOKUP($C79,選手名,VLOOKUP($C79,オーダー,W$6+1)+1))</f>
        <v/>
      </c>
      <c r="X79" s="117"/>
      <c r="Y79" s="28" t="str">
        <f>IF(COUNT($C79)=0,"",VLOOKUP($C79,選手学年,VLOOKUP($C79,オーダー,W$6+1)+1))</f>
        <v/>
      </c>
      <c r="Z79" s="116" t="str">
        <f>IF(COUNT($C79)=0,"",VLOOKUP($C79,選手名,VLOOKUP($C79,オーダー,Z$6+1)+1))</f>
        <v/>
      </c>
      <c r="AA79" s="117"/>
      <c r="AB79" s="28" t="str">
        <f>IF(COUNT($C79)=0,"",VLOOKUP($C79,選手学年,VLOOKUP($C79,オーダー,Z$6+1)+1))</f>
        <v/>
      </c>
      <c r="AC79" s="118" t="e">
        <f>TEXT(VLOOKUP(C79,出場校,6)*10000+VLOOKUP(C79,出場校,7)*100+VLOOKUP(C79,出場校,8),"00'00")</f>
        <v>#N/A</v>
      </c>
      <c r="AD79" s="119"/>
    </row>
    <row r="80" spans="2:30" ht="15" hidden="1" customHeight="1">
      <c r="B80" s="112"/>
      <c r="C80" s="114"/>
      <c r="D80" s="20" t="str">
        <f>IF(COUNT(C79)=0,"",TEXT(VLOOKUP(C79,出場校,3),"(@)"))</f>
        <v/>
      </c>
      <c r="E80" s="21"/>
      <c r="F80" s="107"/>
      <c r="G80" s="107"/>
      <c r="H80" s="22" t="e">
        <f>TEXT(VLOOKUP($C79,順位変動,H$6*2),"(#)")</f>
        <v>#N/A</v>
      </c>
      <c r="I80" s="107" t="e">
        <f>IF(VLOOKUP(VLOOKUP($C79,順位変動,H$6*2),区間2,4)&lt;10000,TEXT(VLOOKUP(VLOOKUP($C79,順位変動,H$6*2),区間2,4),"00'00"),TEXT(VLOOKUP(VLOOKUP($C79,順位変動,H$6*2),区間2,4),"#°00'00"))</f>
        <v>#N/A</v>
      </c>
      <c r="J80" s="107"/>
      <c r="K80" s="22" t="e">
        <f>TEXT(VLOOKUP($C79,順位変動,K$6*2),"(#)")</f>
        <v>#N/A</v>
      </c>
      <c r="L80" s="107" t="e">
        <f>IF(VLOOKUP(VLOOKUP($C79,順位変動,K$6*2),区間3,4)&lt;10000,TEXT(VLOOKUP(VLOOKUP($C79,順位変動,K$6*2),区間3,4),"00'00"),TEXT(VLOOKUP(VLOOKUP($C79,順位変動,K$6*2),区間3,4),"#°00'00"))</f>
        <v>#N/A</v>
      </c>
      <c r="M80" s="107"/>
      <c r="N80" s="22" t="e">
        <f>TEXT(VLOOKUP($C79,順位変動,N$6*2),"(#)")</f>
        <v>#N/A</v>
      </c>
      <c r="O80" s="107" t="e">
        <f>IF(VLOOKUP(VLOOKUP($C79,順位変動,N$6*2),区間4,4)&lt;10000,TEXT(VLOOKUP(VLOOKUP($C79,順位変動,N$6*2),区間4,4),"00'00"),TEXT(VLOOKUP(VLOOKUP($C79,順位変動,N$6*2),区間4,4),"#°00'00"))</f>
        <v>#N/A</v>
      </c>
      <c r="P80" s="107"/>
      <c r="Q80" s="22" t="e">
        <f>TEXT(VLOOKUP($C79,順位変動,Q$6*2),"(#)")</f>
        <v>#N/A</v>
      </c>
      <c r="R80" s="107" t="e">
        <f>IF(VLOOKUP(VLOOKUP($C79,順位変動,Q$6*2),区間5,4)&lt;10000,TEXT(VLOOKUP(VLOOKUP($C79,順位変動,Q$6*2),区間5,4),"00'00"),TEXT(VLOOKUP(VLOOKUP($C79,順位変動,Q$6*2),区間5,4),"#°00'00"))</f>
        <v>#N/A</v>
      </c>
      <c r="S80" s="107"/>
      <c r="T80" s="22" t="e">
        <f>TEXT(VLOOKUP($C79,順位変動,T$6*2),"(#)")</f>
        <v>#N/A</v>
      </c>
      <c r="U80" s="107" t="e">
        <f>IF(VLOOKUP(VLOOKUP($C79,順位変動,T$6*2),区間6,4)&lt;10000,TEXT(VLOOKUP(VLOOKUP($C79,順位変動,T$6*2),区間6,4),"00'00"),TEXT(VLOOKUP(VLOOKUP($C79,順位変動,T$6*2),区間6,4),"#°00'00"))</f>
        <v>#N/A</v>
      </c>
      <c r="V80" s="108"/>
      <c r="W80" s="22" t="e">
        <f>TEXT(VLOOKUP($C79,順位変動,W$6*2),"(#)")</f>
        <v>#N/A</v>
      </c>
      <c r="X80" s="107" t="e">
        <f>IF(VLOOKUP(VLOOKUP($C79,順位変動,W$6*2),区間7,4)&lt;10000,TEXT(VLOOKUP(VLOOKUP($C79,順位変動,W$6*2),区間7,4),"00'00"),TEXT(VLOOKUP(VLOOKUP($C79,順位変動,W$6*2),区間7,4),"#°00'00"))</f>
        <v>#N/A</v>
      </c>
      <c r="Y80" s="107"/>
      <c r="Z80" s="22" t="e">
        <f>TEXT(VLOOKUP($C79,順位変動,Z$6*2),"(#)")</f>
        <v>#N/A</v>
      </c>
      <c r="AA80" s="107" t="e">
        <f>IF(VLOOKUP(VLOOKUP($C79,順位変動,Z$6*2),区間8,4)&lt;10000,TEXT(VLOOKUP(VLOOKUP($C79,順位変動,Z$6*2),区間8,4),"00'00"),TEXT(VLOOKUP(VLOOKUP($C79,順位変動,Z$6*2),区間8,4),"#°00'00"))</f>
        <v>#N/A</v>
      </c>
      <c r="AB80" s="107"/>
      <c r="AC80" s="121" t="e">
        <f>R80</f>
        <v>#N/A</v>
      </c>
      <c r="AD80" s="122"/>
    </row>
    <row r="81" spans="2:30" ht="15" hidden="1" customHeight="1">
      <c r="B81" s="112"/>
      <c r="C81" s="115"/>
      <c r="D81" s="23" t="str">
        <f>IF(COUNT(C79)=0,"",TEXT(VLOOKUP(B79,区間5,4),"00分00秒"))</f>
        <v/>
      </c>
      <c r="E81" s="30" t="e">
        <f>TEXT(VLOOKUP($C79,順位変動,E$6*2),"(#)")</f>
        <v>#N/A</v>
      </c>
      <c r="F81" s="123" t="e">
        <f>IF(VLOOKUP(VLOOKUP($C79,順位変動,E$6*2),区間1,4)&lt;10000,TEXT(VLOOKUP(VLOOKUP($C79,順位変動,E$6*2),区間1,4),"00'00"),TEXT(VLOOKUP(VLOOKUP($C79,順位変動,E$6*2),区間1,4),"#°00'00"))</f>
        <v>#N/A</v>
      </c>
      <c r="G81" s="123"/>
      <c r="H81" s="31" t="e">
        <f>TEXT(VLOOKUP($C79,区間記録2,2),"(#)")</f>
        <v>#N/A</v>
      </c>
      <c r="I81" s="123" t="e">
        <f>TEXT(VLOOKUP($C79,区間記録2,4),"00'00")</f>
        <v>#N/A</v>
      </c>
      <c r="J81" s="123"/>
      <c r="K81" s="31" t="e">
        <f>TEXT(VLOOKUP($C79,区間記録3,2),"(#)")</f>
        <v>#N/A</v>
      </c>
      <c r="L81" s="123" t="e">
        <f>TEXT(VLOOKUP($C79,区間記録3,4),"00'00")</f>
        <v>#N/A</v>
      </c>
      <c r="M81" s="123"/>
      <c r="N81" s="31" t="e">
        <f>TEXT(VLOOKUP($C79,区間記録4,2),"(#)")</f>
        <v>#N/A</v>
      </c>
      <c r="O81" s="123" t="e">
        <f>TEXT(VLOOKUP($C79,区間記録4,4),"00'00")</f>
        <v>#N/A</v>
      </c>
      <c r="P81" s="123"/>
      <c r="Q81" s="31" t="e">
        <f>TEXT(VLOOKUP($C79,区間記録5,2),"(#)")</f>
        <v>#N/A</v>
      </c>
      <c r="R81" s="123" t="e">
        <f>TEXT(VLOOKUP($C79,区間記録5,4),"00'00")</f>
        <v>#N/A</v>
      </c>
      <c r="S81" s="123"/>
      <c r="T81" s="31" t="e">
        <f>TEXT(VLOOKUP($C79,区間記録6,2),"(#)")</f>
        <v>#N/A</v>
      </c>
      <c r="U81" s="123" t="e">
        <f>TEXT(VLOOKUP($C79,区間記録6,4),"00'00")</f>
        <v>#N/A</v>
      </c>
      <c r="V81" s="124"/>
      <c r="W81" s="31" t="e">
        <f>TEXT(VLOOKUP($C79,区間記録7,2),"(#)")</f>
        <v>#N/A</v>
      </c>
      <c r="X81" s="123" t="e">
        <f>TEXT(VLOOKUP($C79,区間記録7,4),"00'00")</f>
        <v>#N/A</v>
      </c>
      <c r="Y81" s="123"/>
      <c r="Z81" s="31" t="e">
        <f>TEXT(VLOOKUP($C79,区間記録8,2),"(#)")</f>
        <v>#N/A</v>
      </c>
      <c r="AA81" s="123" t="e">
        <f>TEXT(VLOOKUP($C79,区間記録8,4),"00'00")</f>
        <v>#N/A</v>
      </c>
      <c r="AB81" s="123"/>
      <c r="AC81" s="24" t="e">
        <f>TEXT(VLOOKUP(C79,躍進,6),"(#)")</f>
        <v>#N/A</v>
      </c>
      <c r="AD81" s="25" t="e">
        <f>IF(VLOOKUP(C79,躍進,4)="","",IF(VLOOKUP(C79,躍進,4)&lt;0,TEXT(INT(ABS(VLOOKUP(C79,躍進,4))/60)*100+MOD(ABS(VLOOKUP(C79,躍進,4)),60),"-00'00"),TEXT(INT(VLOOKUP(C79,躍進,4)/60)*100+MOD(VLOOKUP(C79,躍進,4),60),"+00'00")))</f>
        <v>#N/A</v>
      </c>
    </row>
    <row r="82" spans="2:30" ht="15" hidden="1" customHeight="1">
      <c r="B82" s="112">
        <v>25</v>
      </c>
      <c r="C82" s="120" t="str">
        <f>VLOOKUP(B82,区間5,2)</f>
        <v/>
      </c>
      <c r="D82" s="42" t="str">
        <f>IF(COUNT(C82)=0,"",VLOOKUP(C82,出場校,2))</f>
        <v/>
      </c>
      <c r="E82" s="117" t="str">
        <f>IF(COUNT($C82)=0,"",VLOOKUP($C82,選手名,VLOOKUP($C82,オーダー,E$6+1)+1))</f>
        <v/>
      </c>
      <c r="F82" s="117"/>
      <c r="G82" s="28" t="str">
        <f>IF(COUNT($C82)=0,"",VLOOKUP($C82,選手学年,VLOOKUP($C82,オーダー,E$6+1)+1))</f>
        <v/>
      </c>
      <c r="H82" s="116" t="str">
        <f>IF(COUNT($C82)=0,"",VLOOKUP($C82,選手名,VLOOKUP($C82,オーダー,H$6+1)+1))</f>
        <v/>
      </c>
      <c r="I82" s="117"/>
      <c r="J82" s="28" t="str">
        <f>IF(COUNT($C82)=0,"",VLOOKUP($C82,選手学年,VLOOKUP($C82,オーダー,H$6+1)+1))</f>
        <v/>
      </c>
      <c r="K82" s="116" t="str">
        <f>IF(COUNT($C82)=0,"",VLOOKUP($C82,選手名,VLOOKUP($C82,オーダー,K$6+1)+1))</f>
        <v/>
      </c>
      <c r="L82" s="117"/>
      <c r="M82" s="28" t="str">
        <f>IF(COUNT($C82)=0,"",VLOOKUP($C82,選手学年,VLOOKUP($C82,オーダー,K$6+1)+1))</f>
        <v/>
      </c>
      <c r="N82" s="116" t="str">
        <f>IF(COUNT($C82)=0,"",VLOOKUP($C82,選手名,VLOOKUP($C82,オーダー,N$6+1)+1))</f>
        <v/>
      </c>
      <c r="O82" s="117"/>
      <c r="P82" s="28" t="str">
        <f>IF(COUNT($C82)=0,"",VLOOKUP($C82,選手学年,VLOOKUP($C82,オーダー,N$6+1)+1))</f>
        <v/>
      </c>
      <c r="Q82" s="116" t="str">
        <f>IF(COUNT($C82)=0,"",VLOOKUP($C82,選手名,VLOOKUP($C82,オーダー,Q$6+1)+1))</f>
        <v/>
      </c>
      <c r="R82" s="117"/>
      <c r="S82" s="28" t="str">
        <f>IF(COUNT($C82)=0,"",VLOOKUP($C82,選手学年,VLOOKUP($C82,オーダー,Q$6+1)+1))</f>
        <v/>
      </c>
      <c r="T82" s="116" t="str">
        <f>IF(COUNT($C82)=0,"",VLOOKUP($C82,選手名,VLOOKUP($C82,オーダー,T$6+1)+1))</f>
        <v/>
      </c>
      <c r="U82" s="117"/>
      <c r="V82" s="29" t="str">
        <f>IF(COUNT($C82)=0,"",VLOOKUP($C82,選手学年,VLOOKUP($C82,オーダー,T$6+1)+1))</f>
        <v/>
      </c>
      <c r="W82" s="116" t="str">
        <f>IF(COUNT($C82)=0,"",VLOOKUP($C82,選手名,VLOOKUP($C82,オーダー,W$6+1)+1))</f>
        <v/>
      </c>
      <c r="X82" s="117"/>
      <c r="Y82" s="28" t="str">
        <f>IF(COUNT($C82)=0,"",VLOOKUP($C82,選手学年,VLOOKUP($C82,オーダー,W$6+1)+1))</f>
        <v/>
      </c>
      <c r="Z82" s="116" t="str">
        <f>IF(COUNT($C82)=0,"",VLOOKUP($C82,選手名,VLOOKUP($C82,オーダー,Z$6+1)+1))</f>
        <v/>
      </c>
      <c r="AA82" s="117"/>
      <c r="AB82" s="28" t="str">
        <f>IF(COUNT($C82)=0,"",VLOOKUP($C82,選手学年,VLOOKUP($C82,オーダー,Z$6+1)+1))</f>
        <v/>
      </c>
      <c r="AC82" s="118" t="e">
        <f>TEXT(VLOOKUP(C82,出場校,6)*10000+VLOOKUP(C82,出場校,7)*100+VLOOKUP(C82,出場校,8),"00'00")</f>
        <v>#N/A</v>
      </c>
      <c r="AD82" s="119"/>
    </row>
    <row r="83" spans="2:30" ht="15" hidden="1" customHeight="1">
      <c r="B83" s="112"/>
      <c r="C83" s="114"/>
      <c r="D83" s="20" t="str">
        <f>IF(COUNT(C82)=0,"",TEXT(VLOOKUP(C82,出場校,3),"(@)"))</f>
        <v/>
      </c>
      <c r="E83" s="21"/>
      <c r="F83" s="107"/>
      <c r="G83" s="107"/>
      <c r="H83" s="22" t="e">
        <f>TEXT(VLOOKUP($C82,順位変動,H$6*2),"(#)")</f>
        <v>#N/A</v>
      </c>
      <c r="I83" s="107" t="e">
        <f>IF(VLOOKUP(VLOOKUP($C82,順位変動,H$6*2),区間2,4)&lt;10000,TEXT(VLOOKUP(VLOOKUP($C82,順位変動,H$6*2),区間2,4),"00'00"),TEXT(VLOOKUP(VLOOKUP($C82,順位変動,H$6*2),区間2,4),"#°00'00"))</f>
        <v>#N/A</v>
      </c>
      <c r="J83" s="107"/>
      <c r="K83" s="22" t="e">
        <f>TEXT(VLOOKUP($C82,順位変動,K$6*2),"(#)")</f>
        <v>#N/A</v>
      </c>
      <c r="L83" s="107" t="e">
        <f>IF(VLOOKUP(VLOOKUP($C82,順位変動,K$6*2),区間3,4)&lt;10000,TEXT(VLOOKUP(VLOOKUP($C82,順位変動,K$6*2),区間3,4),"00'00"),TEXT(VLOOKUP(VLOOKUP($C82,順位変動,K$6*2),区間3,4),"#°00'00"))</f>
        <v>#N/A</v>
      </c>
      <c r="M83" s="107"/>
      <c r="N83" s="22" t="e">
        <f>TEXT(VLOOKUP($C82,順位変動,N$6*2),"(#)")</f>
        <v>#N/A</v>
      </c>
      <c r="O83" s="107" t="e">
        <f>IF(VLOOKUP(VLOOKUP($C82,順位変動,N$6*2),区間4,4)&lt;10000,TEXT(VLOOKUP(VLOOKUP($C82,順位変動,N$6*2),区間4,4),"00'00"),TEXT(VLOOKUP(VLOOKUP($C82,順位変動,N$6*2),区間4,4),"#°00'00"))</f>
        <v>#N/A</v>
      </c>
      <c r="P83" s="107"/>
      <c r="Q83" s="22" t="e">
        <f>TEXT(VLOOKUP($C82,順位変動,Q$6*2),"(#)")</f>
        <v>#N/A</v>
      </c>
      <c r="R83" s="107" t="e">
        <f>IF(VLOOKUP(VLOOKUP($C82,順位変動,Q$6*2),区間5,4)&lt;10000,TEXT(VLOOKUP(VLOOKUP($C82,順位変動,Q$6*2),区間5,4),"00'00"),TEXT(VLOOKUP(VLOOKUP($C82,順位変動,Q$6*2),区間5,4),"#°00'00"))</f>
        <v>#N/A</v>
      </c>
      <c r="S83" s="107"/>
      <c r="T83" s="22" t="e">
        <f>TEXT(VLOOKUP($C82,順位変動,T$6*2),"(#)")</f>
        <v>#N/A</v>
      </c>
      <c r="U83" s="107" t="e">
        <f>IF(VLOOKUP(VLOOKUP($C82,順位変動,T$6*2),区間6,4)&lt;10000,TEXT(VLOOKUP(VLOOKUP($C82,順位変動,T$6*2),区間6,4),"00'00"),TEXT(VLOOKUP(VLOOKUP($C82,順位変動,T$6*2),区間6,4),"#°00'00"))</f>
        <v>#N/A</v>
      </c>
      <c r="V83" s="108"/>
      <c r="W83" s="22" t="e">
        <f>TEXT(VLOOKUP($C82,順位変動,W$6*2),"(#)")</f>
        <v>#N/A</v>
      </c>
      <c r="X83" s="107" t="e">
        <f>IF(VLOOKUP(VLOOKUP($C82,順位変動,W$6*2),区間7,4)&lt;10000,TEXT(VLOOKUP(VLOOKUP($C82,順位変動,W$6*2),区間7,4),"00'00"),TEXT(VLOOKUP(VLOOKUP($C82,順位変動,W$6*2),区間7,4),"#°00'00"))</f>
        <v>#N/A</v>
      </c>
      <c r="Y83" s="107"/>
      <c r="Z83" s="22" t="e">
        <f>TEXT(VLOOKUP($C82,順位変動,Z$6*2),"(#)")</f>
        <v>#N/A</v>
      </c>
      <c r="AA83" s="107" t="e">
        <f>IF(VLOOKUP(VLOOKUP($C82,順位変動,Z$6*2),区間8,4)&lt;10000,TEXT(VLOOKUP(VLOOKUP($C82,順位変動,Z$6*2),区間8,4),"00'00"),TEXT(VLOOKUP(VLOOKUP($C82,順位変動,Z$6*2),区間8,4),"#°00'00"))</f>
        <v>#N/A</v>
      </c>
      <c r="AB83" s="107"/>
      <c r="AC83" s="121" t="e">
        <f>R83</f>
        <v>#N/A</v>
      </c>
      <c r="AD83" s="122"/>
    </row>
    <row r="84" spans="2:30" ht="15" hidden="1" customHeight="1">
      <c r="B84" s="112"/>
      <c r="C84" s="115"/>
      <c r="D84" s="23" t="str">
        <f>IF(COUNT(C82)=0,"",TEXT(VLOOKUP(B82,区間5,4),"00分00秒"))</f>
        <v/>
      </c>
      <c r="E84" s="30" t="e">
        <f>TEXT(VLOOKUP($C82,順位変動,E$6*2),"(#)")</f>
        <v>#N/A</v>
      </c>
      <c r="F84" s="123" t="e">
        <f>IF(VLOOKUP(VLOOKUP($C82,順位変動,E$6*2),区間1,4)&lt;10000,TEXT(VLOOKUP(VLOOKUP($C82,順位変動,E$6*2),区間1,4),"00'00"),TEXT(VLOOKUP(VLOOKUP($C82,順位変動,E$6*2),区間1,4),"#°00'00"))</f>
        <v>#N/A</v>
      </c>
      <c r="G84" s="123"/>
      <c r="H84" s="31" t="e">
        <f>TEXT(VLOOKUP($C82,区間記録2,2),"(#)")</f>
        <v>#N/A</v>
      </c>
      <c r="I84" s="123" t="e">
        <f>TEXT(VLOOKUP($C82,区間記録2,4),"00'00")</f>
        <v>#N/A</v>
      </c>
      <c r="J84" s="123"/>
      <c r="K84" s="31" t="e">
        <f>TEXT(VLOOKUP($C82,区間記録3,2),"(#)")</f>
        <v>#N/A</v>
      </c>
      <c r="L84" s="123" t="e">
        <f>TEXT(VLOOKUP($C82,区間記録3,4),"00'00")</f>
        <v>#N/A</v>
      </c>
      <c r="M84" s="123"/>
      <c r="N84" s="31" t="e">
        <f>TEXT(VLOOKUP($C82,区間記録4,2),"(#)")</f>
        <v>#N/A</v>
      </c>
      <c r="O84" s="123" t="e">
        <f>TEXT(VLOOKUP($C82,区間記録4,4),"00'00")</f>
        <v>#N/A</v>
      </c>
      <c r="P84" s="123"/>
      <c r="Q84" s="31" t="e">
        <f>TEXT(VLOOKUP($C82,区間記録5,2),"(#)")</f>
        <v>#N/A</v>
      </c>
      <c r="R84" s="123" t="e">
        <f>TEXT(VLOOKUP($C82,区間記録5,4),"00'00")</f>
        <v>#N/A</v>
      </c>
      <c r="S84" s="123"/>
      <c r="T84" s="31" t="e">
        <f>TEXT(VLOOKUP($C82,区間記録6,2),"(#)")</f>
        <v>#N/A</v>
      </c>
      <c r="U84" s="123" t="e">
        <f>TEXT(VLOOKUP($C82,区間記録6,4),"00'00")</f>
        <v>#N/A</v>
      </c>
      <c r="V84" s="124"/>
      <c r="W84" s="31" t="e">
        <f>TEXT(VLOOKUP($C82,区間記録7,2),"(#)")</f>
        <v>#N/A</v>
      </c>
      <c r="X84" s="123" t="e">
        <f>TEXT(VLOOKUP($C82,区間記録7,4),"00'00")</f>
        <v>#N/A</v>
      </c>
      <c r="Y84" s="123"/>
      <c r="Z84" s="31" t="e">
        <f>TEXT(VLOOKUP($C82,区間記録8,2),"(#)")</f>
        <v>#N/A</v>
      </c>
      <c r="AA84" s="123" t="e">
        <f>TEXT(VLOOKUP($C82,区間記録8,4),"00'00")</f>
        <v>#N/A</v>
      </c>
      <c r="AB84" s="123"/>
      <c r="AC84" s="24" t="e">
        <f>TEXT(VLOOKUP(C82,躍進,6),"(#)")</f>
        <v>#N/A</v>
      </c>
      <c r="AD84" s="25" t="e">
        <f>IF(VLOOKUP(C82,躍進,4)="","",IF(VLOOKUP(C82,躍進,4)&lt;0,TEXT(INT(ABS(VLOOKUP(C82,躍進,4))/60)*100+MOD(ABS(VLOOKUP(C82,躍進,4)),60),"-00'00"),TEXT(INT(VLOOKUP(C82,躍進,4)/60)*100+MOD(VLOOKUP(C82,躍進,4),60),"+00'00")))</f>
        <v>#N/A</v>
      </c>
    </row>
    <row r="85" spans="2:30" ht="15" hidden="1" customHeight="1">
      <c r="B85" s="112">
        <v>26</v>
      </c>
      <c r="C85" s="120" t="str">
        <f>VLOOKUP(B85,区間5,2)</f>
        <v/>
      </c>
      <c r="D85" s="27" t="str">
        <f>IF(COUNT(C85)=0,"",VLOOKUP(C85,出場校,2))</f>
        <v/>
      </c>
      <c r="E85" s="117" t="str">
        <f>IF(COUNT($C85)=0,"",VLOOKUP($C85,選手名,VLOOKUP($C85,オーダー,E$6+1)+1))</f>
        <v/>
      </c>
      <c r="F85" s="117"/>
      <c r="G85" s="28" t="str">
        <f>IF(COUNT($C85)=0,"",VLOOKUP($C85,選手学年,VLOOKUP($C85,オーダー,E$6+1)+1))</f>
        <v/>
      </c>
      <c r="H85" s="116" t="str">
        <f>IF(COUNT($C85)=0,"",VLOOKUP($C85,選手名,VLOOKUP($C85,オーダー,H$6+1)+1))</f>
        <v/>
      </c>
      <c r="I85" s="117"/>
      <c r="J85" s="28" t="str">
        <f>IF(COUNT($C85)=0,"",VLOOKUP($C85,選手学年,VLOOKUP($C85,オーダー,H$6+1)+1))</f>
        <v/>
      </c>
      <c r="K85" s="116" t="str">
        <f>IF(COUNT($C85)=0,"",VLOOKUP($C85,選手名,VLOOKUP($C85,オーダー,K$6+1)+1))</f>
        <v/>
      </c>
      <c r="L85" s="117"/>
      <c r="M85" s="28" t="str">
        <f>IF(COUNT($C85)=0,"",VLOOKUP($C85,選手学年,VLOOKUP($C85,オーダー,K$6+1)+1))</f>
        <v/>
      </c>
      <c r="N85" s="116" t="str">
        <f>IF(COUNT($C85)=0,"",VLOOKUP($C85,選手名,VLOOKUP($C85,オーダー,N$6+1)+1))</f>
        <v/>
      </c>
      <c r="O85" s="117"/>
      <c r="P85" s="28" t="str">
        <f>IF(COUNT($C85)=0,"",VLOOKUP($C85,選手学年,VLOOKUP($C85,オーダー,N$6+1)+1))</f>
        <v/>
      </c>
      <c r="Q85" s="116" t="str">
        <f>IF(COUNT($C85)=0,"",VLOOKUP($C85,選手名,VLOOKUP($C85,オーダー,Q$6+1)+1))</f>
        <v/>
      </c>
      <c r="R85" s="117"/>
      <c r="S85" s="28" t="str">
        <f>IF(COUNT($C85)=0,"",VLOOKUP($C85,選手学年,VLOOKUP($C85,オーダー,Q$6+1)+1))</f>
        <v/>
      </c>
      <c r="T85" s="116" t="str">
        <f>IF(COUNT($C85)=0,"",VLOOKUP($C85,選手名,VLOOKUP($C85,オーダー,T$6+1)+1))</f>
        <v/>
      </c>
      <c r="U85" s="117"/>
      <c r="V85" s="29" t="str">
        <f>IF(COUNT($C85)=0,"",VLOOKUP($C85,選手学年,VLOOKUP($C85,オーダー,T$6+1)+1))</f>
        <v/>
      </c>
      <c r="W85" s="116" t="str">
        <f>IF(COUNT($C85)=0,"",VLOOKUP($C85,選手名,VLOOKUP($C85,オーダー,W$6+1)+1))</f>
        <v/>
      </c>
      <c r="X85" s="117"/>
      <c r="Y85" s="28" t="str">
        <f>IF(COUNT($C85)=0,"",VLOOKUP($C85,選手学年,VLOOKUP($C85,オーダー,W$6+1)+1))</f>
        <v/>
      </c>
      <c r="Z85" s="116" t="str">
        <f>IF(COUNT($C85)=0,"",VLOOKUP($C85,選手名,VLOOKUP($C85,オーダー,Z$6+1)+1))</f>
        <v/>
      </c>
      <c r="AA85" s="117"/>
      <c r="AB85" s="28" t="str">
        <f>IF(COUNT($C85)=0,"",VLOOKUP($C85,選手学年,VLOOKUP($C85,オーダー,Z$6+1)+1))</f>
        <v/>
      </c>
      <c r="AC85" s="118" t="e">
        <f>TEXT(VLOOKUP(C85,出場校,6)*10000+VLOOKUP(C85,出場校,7)*100+VLOOKUP(C85,出場校,8),"00'00")</f>
        <v>#N/A</v>
      </c>
      <c r="AD85" s="119"/>
    </row>
    <row r="86" spans="2:30" ht="15" hidden="1" customHeight="1">
      <c r="B86" s="112"/>
      <c r="C86" s="114"/>
      <c r="D86" s="20" t="str">
        <f>IF(COUNT(C85)=0,"",TEXT(VLOOKUP(C85,出場校,3),"(@)"))</f>
        <v/>
      </c>
      <c r="E86" s="21"/>
      <c r="F86" s="107"/>
      <c r="G86" s="107"/>
      <c r="H86" s="22" t="e">
        <f>TEXT(VLOOKUP($C85,順位変動,H$6*2),"(#)")</f>
        <v>#N/A</v>
      </c>
      <c r="I86" s="107" t="e">
        <f>IF(VLOOKUP(VLOOKUP($C85,順位変動,H$6*2),区間2,4)&lt;10000,TEXT(VLOOKUP(VLOOKUP($C85,順位変動,H$6*2),区間2,4),"00'00"),TEXT(VLOOKUP(VLOOKUP($C85,順位変動,H$6*2),区間2,4),"#°00'00"))</f>
        <v>#N/A</v>
      </c>
      <c r="J86" s="107"/>
      <c r="K86" s="22" t="e">
        <f>TEXT(VLOOKUP($C85,順位変動,K$6*2),"(#)")</f>
        <v>#N/A</v>
      </c>
      <c r="L86" s="107" t="e">
        <f>IF(VLOOKUP(VLOOKUP($C85,順位変動,K$6*2),区間3,4)&lt;10000,TEXT(VLOOKUP(VLOOKUP($C85,順位変動,K$6*2),区間3,4),"00'00"),TEXT(VLOOKUP(VLOOKUP($C85,順位変動,K$6*2),区間3,4),"#°00'00"))</f>
        <v>#N/A</v>
      </c>
      <c r="M86" s="107"/>
      <c r="N86" s="22" t="e">
        <f>TEXT(VLOOKUP($C85,順位変動,N$6*2),"(#)")</f>
        <v>#N/A</v>
      </c>
      <c r="O86" s="107" t="e">
        <f>IF(VLOOKUP(VLOOKUP($C85,順位変動,N$6*2),区間4,4)&lt;10000,TEXT(VLOOKUP(VLOOKUP($C85,順位変動,N$6*2),区間4,4),"00'00"),TEXT(VLOOKUP(VLOOKUP($C85,順位変動,N$6*2),区間4,4),"#°00'00"))</f>
        <v>#N/A</v>
      </c>
      <c r="P86" s="107"/>
      <c r="Q86" s="22" t="e">
        <f>TEXT(VLOOKUP($C85,順位変動,Q$6*2),"(#)")</f>
        <v>#N/A</v>
      </c>
      <c r="R86" s="107" t="e">
        <f>IF(VLOOKUP(VLOOKUP($C85,順位変動,Q$6*2),区間5,4)&lt;10000,TEXT(VLOOKUP(VLOOKUP($C85,順位変動,Q$6*2),区間5,4),"00'00"),TEXT(VLOOKUP(VLOOKUP($C85,順位変動,Q$6*2),区間5,4),"#°00'00"))</f>
        <v>#N/A</v>
      </c>
      <c r="S86" s="107"/>
      <c r="T86" s="22" t="e">
        <f>TEXT(VLOOKUP($C85,順位変動,T$6*2),"(#)")</f>
        <v>#N/A</v>
      </c>
      <c r="U86" s="107" t="e">
        <f>IF(VLOOKUP(VLOOKUP($C85,順位変動,T$6*2),区間6,4)&lt;10000,TEXT(VLOOKUP(VLOOKUP($C85,順位変動,T$6*2),区間6,4),"00'00"),TEXT(VLOOKUP(VLOOKUP($C85,順位変動,T$6*2),区間6,4),"#°00'00"))</f>
        <v>#N/A</v>
      </c>
      <c r="V86" s="108"/>
      <c r="W86" s="22" t="e">
        <f>TEXT(VLOOKUP($C85,順位変動,W$6*2),"(#)")</f>
        <v>#N/A</v>
      </c>
      <c r="X86" s="107" t="e">
        <f>IF(VLOOKUP(VLOOKUP($C85,順位変動,W$6*2),区間7,4)&lt;10000,TEXT(VLOOKUP(VLOOKUP($C85,順位変動,W$6*2),区間7,4),"00'00"),TEXT(VLOOKUP(VLOOKUP($C85,順位変動,W$6*2),区間7,4),"#°00'00"))</f>
        <v>#N/A</v>
      </c>
      <c r="Y86" s="107"/>
      <c r="Z86" s="22" t="e">
        <f>TEXT(VLOOKUP($C85,順位変動,Z$6*2),"(#)")</f>
        <v>#N/A</v>
      </c>
      <c r="AA86" s="107" t="e">
        <f>IF(VLOOKUP(VLOOKUP($C85,順位変動,Z$6*2),区間8,4)&lt;10000,TEXT(VLOOKUP(VLOOKUP($C85,順位変動,Z$6*2),区間8,4),"00'00"),TEXT(VLOOKUP(VLOOKUP($C85,順位変動,Z$6*2),区間8,4),"#°00'00"))</f>
        <v>#N/A</v>
      </c>
      <c r="AB86" s="107"/>
      <c r="AC86" s="121" t="e">
        <f>R86</f>
        <v>#N/A</v>
      </c>
      <c r="AD86" s="122"/>
    </row>
    <row r="87" spans="2:30" ht="15" hidden="1" customHeight="1">
      <c r="B87" s="112"/>
      <c r="C87" s="115"/>
      <c r="D87" s="23" t="str">
        <f>IF(COUNT(C85)=0,"",TEXT(VLOOKUP(B85,区間5,4),"00分00秒"))</f>
        <v/>
      </c>
      <c r="E87" s="30" t="e">
        <f>TEXT(VLOOKUP($C85,順位変動,E$6*2),"(#)")</f>
        <v>#N/A</v>
      </c>
      <c r="F87" s="123" t="e">
        <f>IF(VLOOKUP(VLOOKUP($C85,順位変動,E$6*2),区間1,4)&lt;10000,TEXT(VLOOKUP(VLOOKUP($C85,順位変動,E$6*2),区間1,4),"00'00"),TEXT(VLOOKUP(VLOOKUP($C85,順位変動,E$6*2),区間1,4),"#°00'00"))</f>
        <v>#N/A</v>
      </c>
      <c r="G87" s="123"/>
      <c r="H87" s="31" t="e">
        <f>TEXT(VLOOKUP($C85,区間記録2,2),"(#)")</f>
        <v>#N/A</v>
      </c>
      <c r="I87" s="123" t="e">
        <f>TEXT(VLOOKUP($C85,区間記録2,4),"00'00")</f>
        <v>#N/A</v>
      </c>
      <c r="J87" s="123"/>
      <c r="K87" s="31" t="e">
        <f>TEXT(VLOOKUP($C85,区間記録3,2),"(#)")</f>
        <v>#N/A</v>
      </c>
      <c r="L87" s="123" t="e">
        <f>TEXT(VLOOKUP($C85,区間記録3,4),"00'00")</f>
        <v>#N/A</v>
      </c>
      <c r="M87" s="123"/>
      <c r="N87" s="31" t="e">
        <f>TEXT(VLOOKUP($C85,区間記録4,2),"(#)")</f>
        <v>#N/A</v>
      </c>
      <c r="O87" s="123" t="e">
        <f>TEXT(VLOOKUP($C85,区間記録4,4),"00'00")</f>
        <v>#N/A</v>
      </c>
      <c r="P87" s="123"/>
      <c r="Q87" s="31" t="e">
        <f>TEXT(VLOOKUP($C85,区間記録5,2),"(#)")</f>
        <v>#N/A</v>
      </c>
      <c r="R87" s="123" t="e">
        <f>TEXT(VLOOKUP($C85,区間記録5,4),"00'00")</f>
        <v>#N/A</v>
      </c>
      <c r="S87" s="123"/>
      <c r="T87" s="31" t="e">
        <f>TEXT(VLOOKUP($C85,区間記録6,2),"(#)")</f>
        <v>#N/A</v>
      </c>
      <c r="U87" s="123" t="e">
        <f>TEXT(VLOOKUP($C85,区間記録6,4),"00'00")</f>
        <v>#N/A</v>
      </c>
      <c r="V87" s="124"/>
      <c r="W87" s="31" t="e">
        <f>TEXT(VLOOKUP($C85,区間記録7,2),"(#)")</f>
        <v>#N/A</v>
      </c>
      <c r="X87" s="123" t="e">
        <f>TEXT(VLOOKUP($C85,区間記録7,4),"00'00")</f>
        <v>#N/A</v>
      </c>
      <c r="Y87" s="123"/>
      <c r="Z87" s="31" t="e">
        <f>TEXT(VLOOKUP($C85,区間記録8,2),"(#)")</f>
        <v>#N/A</v>
      </c>
      <c r="AA87" s="123" t="e">
        <f>TEXT(VLOOKUP($C85,区間記録8,4),"00'00")</f>
        <v>#N/A</v>
      </c>
      <c r="AB87" s="123"/>
      <c r="AC87" s="32" t="e">
        <f>TEXT(VLOOKUP(C85,躍進,6),"(#)")</f>
        <v>#N/A</v>
      </c>
      <c r="AD87" s="33" t="e">
        <f>IF(VLOOKUP(C85,躍進,4)="","",IF(VLOOKUP(C85,躍進,4)&lt;0,TEXT(INT(ABS(VLOOKUP(C85,躍進,4))/60)*100+MOD(ABS(VLOOKUP(C85,躍進,4)),60),"-00'00"),TEXT(INT(VLOOKUP(C85,躍進,4)/60)*100+MOD(VLOOKUP(C85,躍進,4),60),"+00'00")))</f>
        <v>#N/A</v>
      </c>
    </row>
    <row r="88" spans="2:30" ht="15" hidden="1" customHeight="1">
      <c r="B88" s="112">
        <v>27</v>
      </c>
      <c r="C88" s="120" t="str">
        <f>VLOOKUP(B88,区間5,2)</f>
        <v/>
      </c>
      <c r="D88" s="27" t="str">
        <f>IF(COUNT(C88)=0,"",VLOOKUP(C88,出場校,2))</f>
        <v/>
      </c>
      <c r="E88" s="117" t="str">
        <f>IF(COUNT($C88)=0,"",VLOOKUP($C88,選手名,VLOOKUP($C88,オーダー,E$6+1)+1))</f>
        <v/>
      </c>
      <c r="F88" s="117"/>
      <c r="G88" s="28" t="str">
        <f>IF(COUNT($C88)=0,"",VLOOKUP($C88,選手学年,VLOOKUP($C88,オーダー,E$6+1)+1))</f>
        <v/>
      </c>
      <c r="H88" s="116" t="str">
        <f>IF(COUNT($C88)=0,"",VLOOKUP($C88,選手名,VLOOKUP($C88,オーダー,H$6+1)+1))</f>
        <v/>
      </c>
      <c r="I88" s="117"/>
      <c r="J88" s="28" t="str">
        <f>IF(COUNT($C88)=0,"",VLOOKUP($C88,選手学年,VLOOKUP($C88,オーダー,H$6+1)+1))</f>
        <v/>
      </c>
      <c r="K88" s="116" t="str">
        <f>IF(COUNT($C88)=0,"",VLOOKUP($C88,選手名,VLOOKUP($C88,オーダー,K$6+1)+1))</f>
        <v/>
      </c>
      <c r="L88" s="117"/>
      <c r="M88" s="28" t="str">
        <f>IF(COUNT($C88)=0,"",VLOOKUP($C88,選手学年,VLOOKUP($C88,オーダー,K$6+1)+1))</f>
        <v/>
      </c>
      <c r="N88" s="116" t="str">
        <f>IF(COUNT($C88)=0,"",VLOOKUP($C88,選手名,VLOOKUP($C88,オーダー,N$6+1)+1))</f>
        <v/>
      </c>
      <c r="O88" s="117"/>
      <c r="P88" s="28" t="str">
        <f>IF(COUNT($C88)=0,"",VLOOKUP($C88,選手学年,VLOOKUP($C88,オーダー,N$6+1)+1))</f>
        <v/>
      </c>
      <c r="Q88" s="116" t="str">
        <f>IF(COUNT($C88)=0,"",VLOOKUP($C88,選手名,VLOOKUP($C88,オーダー,Q$6+1)+1))</f>
        <v/>
      </c>
      <c r="R88" s="117"/>
      <c r="S88" s="28" t="str">
        <f>IF(COUNT($C88)=0,"",VLOOKUP($C88,選手学年,VLOOKUP($C88,オーダー,Q$6+1)+1))</f>
        <v/>
      </c>
      <c r="T88" s="116" t="str">
        <f>IF(COUNT($C88)=0,"",VLOOKUP($C88,選手名,VLOOKUP($C88,オーダー,T$6+1)+1))</f>
        <v/>
      </c>
      <c r="U88" s="117"/>
      <c r="V88" s="29" t="str">
        <f>IF(COUNT($C88)=0,"",VLOOKUP($C88,選手学年,VLOOKUP($C88,オーダー,T$6+1)+1))</f>
        <v/>
      </c>
      <c r="W88" s="116" t="str">
        <f>IF(COUNT($C88)=0,"",VLOOKUP($C88,選手名,VLOOKUP($C88,オーダー,W$6+1)+1))</f>
        <v/>
      </c>
      <c r="X88" s="117"/>
      <c r="Y88" s="28" t="str">
        <f>IF(COUNT($C88)=0,"",VLOOKUP($C88,選手学年,VLOOKUP($C88,オーダー,W$6+1)+1))</f>
        <v/>
      </c>
      <c r="Z88" s="116" t="str">
        <f>IF(COUNT($C88)=0,"",VLOOKUP($C88,選手名,VLOOKUP($C88,オーダー,Z$6+1)+1))</f>
        <v/>
      </c>
      <c r="AA88" s="117"/>
      <c r="AB88" s="28" t="str">
        <f>IF(COUNT($C88)=0,"",VLOOKUP($C88,選手学年,VLOOKUP($C88,オーダー,Z$6+1)+1))</f>
        <v/>
      </c>
      <c r="AC88" s="118" t="e">
        <f>TEXT(VLOOKUP(C88,出場校,6)*10000+VLOOKUP(C88,出場校,7)*100+VLOOKUP(C88,出場校,8),"00'00")</f>
        <v>#N/A</v>
      </c>
      <c r="AD88" s="119"/>
    </row>
    <row r="89" spans="2:30" ht="15" hidden="1" customHeight="1">
      <c r="B89" s="112"/>
      <c r="C89" s="114"/>
      <c r="D89" s="20" t="str">
        <f>IF(COUNT(C88)=0,"",TEXT(VLOOKUP(C88,出場校,3),"(@)"))</f>
        <v/>
      </c>
      <c r="E89" s="21"/>
      <c r="F89" s="107"/>
      <c r="G89" s="107"/>
      <c r="H89" s="22" t="e">
        <f>TEXT(VLOOKUP($C88,順位変動,H$6*2),"(#)")</f>
        <v>#N/A</v>
      </c>
      <c r="I89" s="107" t="e">
        <f>IF(VLOOKUP(VLOOKUP($C88,順位変動,H$6*2),区間2,4)&lt;10000,TEXT(VLOOKUP(VLOOKUP($C88,順位変動,H$6*2),区間2,4),"00'00"),TEXT(VLOOKUP(VLOOKUP($C88,順位変動,H$6*2),区間2,4),"#°00'00"))</f>
        <v>#N/A</v>
      </c>
      <c r="J89" s="107"/>
      <c r="K89" s="22" t="e">
        <f>TEXT(VLOOKUP($C88,順位変動,K$6*2),"(#)")</f>
        <v>#N/A</v>
      </c>
      <c r="L89" s="107" t="e">
        <f>IF(VLOOKUP(VLOOKUP($C88,順位変動,K$6*2),区間3,4)&lt;10000,TEXT(VLOOKUP(VLOOKUP($C88,順位変動,K$6*2),区間3,4),"00'00"),TEXT(VLOOKUP(VLOOKUP($C88,順位変動,K$6*2),区間3,4),"#°00'00"))</f>
        <v>#N/A</v>
      </c>
      <c r="M89" s="107"/>
      <c r="N89" s="22" t="e">
        <f>TEXT(VLOOKUP($C88,順位変動,N$6*2),"(#)")</f>
        <v>#N/A</v>
      </c>
      <c r="O89" s="107" t="e">
        <f>IF(VLOOKUP(VLOOKUP($C88,順位変動,N$6*2),区間4,4)&lt;10000,TEXT(VLOOKUP(VLOOKUP($C88,順位変動,N$6*2),区間4,4),"00'00"),TEXT(VLOOKUP(VLOOKUP($C88,順位変動,N$6*2),区間4,4),"#°00'00"))</f>
        <v>#N/A</v>
      </c>
      <c r="P89" s="107"/>
      <c r="Q89" s="22" t="e">
        <f>TEXT(VLOOKUP($C88,順位変動,Q$6*2),"(#)")</f>
        <v>#N/A</v>
      </c>
      <c r="R89" s="107" t="e">
        <f>IF(VLOOKUP(VLOOKUP($C88,順位変動,Q$6*2),区間5,4)&lt;10000,TEXT(VLOOKUP(VLOOKUP($C88,順位変動,Q$6*2),区間5,4),"00'00"),TEXT(VLOOKUP(VLOOKUP($C88,順位変動,Q$6*2),区間5,4),"#°00'00"))</f>
        <v>#N/A</v>
      </c>
      <c r="S89" s="107"/>
      <c r="T89" s="22" t="e">
        <f>TEXT(VLOOKUP($C88,順位変動,T$6*2),"(#)")</f>
        <v>#N/A</v>
      </c>
      <c r="U89" s="107" t="e">
        <f>IF(VLOOKUP(VLOOKUP($C88,順位変動,T$6*2),区間6,4)&lt;10000,TEXT(VLOOKUP(VLOOKUP($C88,順位変動,T$6*2),区間6,4),"00'00"),TEXT(VLOOKUP(VLOOKUP($C88,順位変動,T$6*2),区間6,4),"#°00'00"))</f>
        <v>#N/A</v>
      </c>
      <c r="V89" s="108"/>
      <c r="W89" s="22" t="e">
        <f>TEXT(VLOOKUP($C88,順位変動,W$6*2),"(#)")</f>
        <v>#N/A</v>
      </c>
      <c r="X89" s="107" t="e">
        <f>IF(VLOOKUP(VLOOKUP($C88,順位変動,W$6*2),区間7,4)&lt;10000,TEXT(VLOOKUP(VLOOKUP($C88,順位変動,W$6*2),区間7,4),"00'00"),TEXT(VLOOKUP(VLOOKUP($C88,順位変動,W$6*2),区間7,4),"#°00'00"))</f>
        <v>#N/A</v>
      </c>
      <c r="Y89" s="107"/>
      <c r="Z89" s="22" t="e">
        <f>TEXT(VLOOKUP($C88,順位変動,Z$6*2),"(#)")</f>
        <v>#N/A</v>
      </c>
      <c r="AA89" s="107" t="e">
        <f>IF(VLOOKUP(VLOOKUP($C88,順位変動,Z$6*2),区間8,4)&lt;10000,TEXT(VLOOKUP(VLOOKUP($C88,順位変動,Z$6*2),区間8,4),"00'00"),TEXT(VLOOKUP(VLOOKUP($C88,順位変動,Z$6*2),区間8,4),"#°00'00"))</f>
        <v>#N/A</v>
      </c>
      <c r="AB89" s="107"/>
      <c r="AC89" s="121" t="e">
        <f>R89</f>
        <v>#N/A</v>
      </c>
      <c r="AD89" s="122"/>
    </row>
    <row r="90" spans="2:30" ht="15" hidden="1" customHeight="1">
      <c r="B90" s="112"/>
      <c r="C90" s="115"/>
      <c r="D90" s="23" t="str">
        <f>IF(COUNT(C88)=0,"",TEXT(VLOOKUP(B88,区間5,4),"00分00秒"))</f>
        <v/>
      </c>
      <c r="E90" s="30" t="e">
        <f>TEXT(VLOOKUP($C88,順位変動,E$6*2),"(#)")</f>
        <v>#N/A</v>
      </c>
      <c r="F90" s="123" t="e">
        <f>IF(VLOOKUP(VLOOKUP($C88,順位変動,E$6*2),区間1,4)&lt;10000,TEXT(VLOOKUP(VLOOKUP($C88,順位変動,E$6*2),区間1,4),"00'00"),TEXT(VLOOKUP(VLOOKUP($C88,順位変動,E$6*2),区間1,4),"#°00'00"))</f>
        <v>#N/A</v>
      </c>
      <c r="G90" s="123"/>
      <c r="H90" s="31" t="e">
        <f>TEXT(VLOOKUP($C88,区間記録2,2),"(#)")</f>
        <v>#N/A</v>
      </c>
      <c r="I90" s="123" t="e">
        <f>TEXT(VLOOKUP($C88,区間記録2,4),"00'00")</f>
        <v>#N/A</v>
      </c>
      <c r="J90" s="123"/>
      <c r="K90" s="31" t="e">
        <f>TEXT(VLOOKUP($C88,区間記録3,2),"(#)")</f>
        <v>#N/A</v>
      </c>
      <c r="L90" s="123" t="e">
        <f>TEXT(VLOOKUP($C88,区間記録3,4),"00'00")</f>
        <v>#N/A</v>
      </c>
      <c r="M90" s="123"/>
      <c r="N90" s="31" t="e">
        <f>TEXT(VLOOKUP($C88,区間記録4,2),"(#)")</f>
        <v>#N/A</v>
      </c>
      <c r="O90" s="123" t="e">
        <f>TEXT(VLOOKUP($C88,区間記録4,4),"00'00")</f>
        <v>#N/A</v>
      </c>
      <c r="P90" s="123"/>
      <c r="Q90" s="31" t="e">
        <f>TEXT(VLOOKUP($C88,区間記録5,2),"(#)")</f>
        <v>#N/A</v>
      </c>
      <c r="R90" s="123" t="e">
        <f>TEXT(VLOOKUP($C88,区間記録5,4),"00'00")</f>
        <v>#N/A</v>
      </c>
      <c r="S90" s="123"/>
      <c r="T90" s="31" t="e">
        <f>TEXT(VLOOKUP($C88,区間記録6,2),"(#)")</f>
        <v>#N/A</v>
      </c>
      <c r="U90" s="123" t="e">
        <f>TEXT(VLOOKUP($C88,区間記録6,4),"00'00")</f>
        <v>#N/A</v>
      </c>
      <c r="V90" s="124"/>
      <c r="W90" s="31" t="e">
        <f>TEXT(VLOOKUP($C88,区間記録7,2),"(#)")</f>
        <v>#N/A</v>
      </c>
      <c r="X90" s="123" t="e">
        <f>TEXT(VLOOKUP($C88,区間記録7,4),"00'00")</f>
        <v>#N/A</v>
      </c>
      <c r="Y90" s="123"/>
      <c r="Z90" s="31" t="e">
        <f>TEXT(VLOOKUP($C88,区間記録8,2),"(#)")</f>
        <v>#N/A</v>
      </c>
      <c r="AA90" s="123" t="e">
        <f>TEXT(VLOOKUP($C88,区間記録8,4),"00'00")</f>
        <v>#N/A</v>
      </c>
      <c r="AB90" s="123"/>
      <c r="AC90" s="32" t="e">
        <f>TEXT(VLOOKUP(C88,躍進,6),"(#)")</f>
        <v>#N/A</v>
      </c>
      <c r="AD90" s="33" t="e">
        <f>IF(VLOOKUP(C88,躍進,4)="","",IF(VLOOKUP(C88,躍進,4)&lt;0,TEXT(INT(ABS(VLOOKUP(C88,躍進,4))/60)*100+MOD(ABS(VLOOKUP(C88,躍進,4)),60),"-00'00"),TEXT(INT(VLOOKUP(C88,躍進,4)/60)*100+MOD(VLOOKUP(C88,躍進,4),60),"+00'00")))</f>
        <v>#N/A</v>
      </c>
    </row>
    <row r="91" spans="2:30" ht="15" hidden="1" customHeight="1">
      <c r="B91" s="125">
        <v>28</v>
      </c>
      <c r="C91" s="114" t="str">
        <f>VLOOKUP(B91,区間5,2)</f>
        <v/>
      </c>
      <c r="D91" s="20" t="str">
        <f>IF(COUNT(C91)=0,"",VLOOKUP(C91,出場校,2))</f>
        <v/>
      </c>
      <c r="E91" s="94" t="str">
        <f>IF(COUNT($C91)=0,"",VLOOKUP($C91,選手名,VLOOKUP($C91,オーダー,E$6+1)+1))</f>
        <v/>
      </c>
      <c r="F91" s="94"/>
      <c r="G91" s="35" t="str">
        <f>IF(COUNT($C91)=0,"",VLOOKUP($C91,選手学年,VLOOKUP($C91,オーダー,E$6+1)+1))</f>
        <v/>
      </c>
      <c r="H91" s="93" t="str">
        <f>IF(COUNT($C91)=0,"",VLOOKUP($C91,選手名,VLOOKUP($C91,オーダー,H$6+1)+1))</f>
        <v/>
      </c>
      <c r="I91" s="94"/>
      <c r="J91" s="35" t="str">
        <f>IF(COUNT($C91)=0,"",VLOOKUP($C91,選手学年,VLOOKUP($C91,オーダー,H$6+1)+1))</f>
        <v/>
      </c>
      <c r="K91" s="93" t="str">
        <f>IF(COUNT($C91)=0,"",VLOOKUP($C91,選手名,VLOOKUP($C91,オーダー,K$6+1)+1))</f>
        <v/>
      </c>
      <c r="L91" s="94"/>
      <c r="M91" s="35" t="str">
        <f>IF(COUNT($C91)=0,"",VLOOKUP($C91,選手学年,VLOOKUP($C91,オーダー,K$6+1)+1))</f>
        <v/>
      </c>
      <c r="N91" s="93" t="str">
        <f>IF(COUNT($C91)=0,"",VLOOKUP($C91,選手名,VLOOKUP($C91,オーダー,N$6+1)+1))</f>
        <v/>
      </c>
      <c r="O91" s="94"/>
      <c r="P91" s="35" t="str">
        <f>IF(COUNT($C91)=0,"",VLOOKUP($C91,選手学年,VLOOKUP($C91,オーダー,N$6+1)+1))</f>
        <v/>
      </c>
      <c r="Q91" s="93" t="str">
        <f>IF(COUNT($C91)=0,"",VLOOKUP($C91,選手名,VLOOKUP($C91,オーダー,Q$6+1)+1))</f>
        <v/>
      </c>
      <c r="R91" s="94"/>
      <c r="S91" s="35" t="str">
        <f>IF(COUNT($C91)=0,"",VLOOKUP($C91,選手学年,VLOOKUP($C91,オーダー,Q$6+1)+1))</f>
        <v/>
      </c>
      <c r="T91" s="93" t="str">
        <f>IF(COUNT($C91)=0,"",VLOOKUP($C91,選手名,VLOOKUP($C91,オーダー,T$6+1)+1))</f>
        <v/>
      </c>
      <c r="U91" s="94"/>
      <c r="V91" s="36" t="str">
        <f>IF(COUNT($C91)=0,"",VLOOKUP($C91,選手学年,VLOOKUP($C91,オーダー,T$6+1)+1))</f>
        <v/>
      </c>
      <c r="W91" s="93" t="str">
        <f>IF(COUNT($C91)=0,"",VLOOKUP($C91,選手名,VLOOKUP($C91,オーダー,W$6+1)+1))</f>
        <v/>
      </c>
      <c r="X91" s="94"/>
      <c r="Y91" s="35" t="str">
        <f>IF(COUNT($C91)=0,"",VLOOKUP($C91,選手学年,VLOOKUP($C91,オーダー,W$6+1)+1))</f>
        <v/>
      </c>
      <c r="Z91" s="93" t="str">
        <f>IF(COUNT($C91)=0,"",VLOOKUP($C91,選手名,VLOOKUP($C91,オーダー,Z$6+1)+1))</f>
        <v/>
      </c>
      <c r="AA91" s="94"/>
      <c r="AB91" s="35" t="str">
        <f>IF(COUNT($C91)=0,"",VLOOKUP($C91,選手学年,VLOOKUP($C91,オーダー,Z$6+1)+1))</f>
        <v/>
      </c>
      <c r="AC91" s="121" t="e">
        <f>TEXT(VLOOKUP(C91,出場校,6)*10000+VLOOKUP(C91,出場校,7)*100+VLOOKUP(C91,出場校,8),"00'00")</f>
        <v>#N/A</v>
      </c>
      <c r="AD91" s="122"/>
    </row>
    <row r="92" spans="2:30" ht="15" hidden="1" customHeight="1">
      <c r="B92" s="112"/>
      <c r="C92" s="114"/>
      <c r="D92" s="20" t="str">
        <f>IF(COUNT(C91)=0,"",TEXT(VLOOKUP(C91,出場校,3),"(@)"))</f>
        <v/>
      </c>
      <c r="E92" s="21"/>
      <c r="F92" s="107"/>
      <c r="G92" s="107"/>
      <c r="H92" s="22" t="e">
        <f>TEXT(VLOOKUP($C91,順位変動,H$6*2),"(#)")</f>
        <v>#N/A</v>
      </c>
      <c r="I92" s="107" t="e">
        <f>IF(VLOOKUP(VLOOKUP($C91,順位変動,H$6*2),区間2,4)&lt;10000,TEXT(VLOOKUP(VLOOKUP($C91,順位変動,H$6*2),区間2,4),"00'00"),TEXT(VLOOKUP(VLOOKUP($C91,順位変動,H$6*2),区間2,4),"#°00'00"))</f>
        <v>#N/A</v>
      </c>
      <c r="J92" s="107"/>
      <c r="K92" s="22" t="e">
        <f>TEXT(VLOOKUP($C91,順位変動,K$6*2),"(#)")</f>
        <v>#N/A</v>
      </c>
      <c r="L92" s="107" t="e">
        <f>IF(VLOOKUP(VLOOKUP($C91,順位変動,K$6*2),区間3,4)&lt;10000,TEXT(VLOOKUP(VLOOKUP($C91,順位変動,K$6*2),区間3,4),"00'00"),TEXT(VLOOKUP(VLOOKUP($C91,順位変動,K$6*2),区間3,4),"#°00'00"))</f>
        <v>#N/A</v>
      </c>
      <c r="M92" s="107"/>
      <c r="N92" s="22" t="e">
        <f>TEXT(VLOOKUP($C91,順位変動,N$6*2),"(#)")</f>
        <v>#N/A</v>
      </c>
      <c r="O92" s="107" t="e">
        <f>IF(VLOOKUP(VLOOKUP($C91,順位変動,N$6*2),区間4,4)&lt;10000,TEXT(VLOOKUP(VLOOKUP($C91,順位変動,N$6*2),区間4,4),"00'00"),TEXT(VLOOKUP(VLOOKUP($C91,順位変動,N$6*2),区間4,4),"#°00'00"))</f>
        <v>#N/A</v>
      </c>
      <c r="P92" s="107"/>
      <c r="Q92" s="22" t="e">
        <f>TEXT(VLOOKUP($C91,順位変動,Q$6*2),"(#)")</f>
        <v>#N/A</v>
      </c>
      <c r="R92" s="107" t="e">
        <f>IF(VLOOKUP(VLOOKUP($C91,順位変動,Q$6*2),区間5,4)&lt;10000,TEXT(VLOOKUP(VLOOKUP($C91,順位変動,Q$6*2),区間5,4),"00'00"),TEXT(VLOOKUP(VLOOKUP($C91,順位変動,Q$6*2),区間5,4),"#°00'00"))</f>
        <v>#N/A</v>
      </c>
      <c r="S92" s="107"/>
      <c r="T92" s="22" t="e">
        <f>TEXT(VLOOKUP($C91,順位変動,T$6*2),"(#)")</f>
        <v>#N/A</v>
      </c>
      <c r="U92" s="107" t="e">
        <f>IF(VLOOKUP(VLOOKUP($C91,順位変動,T$6*2),区間6,4)&lt;10000,TEXT(VLOOKUP(VLOOKUP($C91,順位変動,T$6*2),区間6,4),"00'00"),TEXT(VLOOKUP(VLOOKUP($C91,順位変動,T$6*2),区間6,4),"#°00'00"))</f>
        <v>#N/A</v>
      </c>
      <c r="V92" s="108"/>
      <c r="W92" s="22" t="e">
        <f>TEXT(VLOOKUP($C91,順位変動,W$6*2),"(#)")</f>
        <v>#N/A</v>
      </c>
      <c r="X92" s="107" t="e">
        <f>IF(VLOOKUP(VLOOKUP($C91,順位変動,W$6*2),区間7,4)&lt;10000,TEXT(VLOOKUP(VLOOKUP($C91,順位変動,W$6*2),区間7,4),"00'00"),TEXT(VLOOKUP(VLOOKUP($C91,順位変動,W$6*2),区間7,4),"#°00'00"))</f>
        <v>#N/A</v>
      </c>
      <c r="Y92" s="107"/>
      <c r="Z92" s="22" t="e">
        <f>TEXT(VLOOKUP($C91,順位変動,Z$6*2),"(#)")</f>
        <v>#N/A</v>
      </c>
      <c r="AA92" s="107" t="e">
        <f>IF(VLOOKUP(VLOOKUP($C91,順位変動,Z$6*2),区間8,4)&lt;10000,TEXT(VLOOKUP(VLOOKUP($C91,順位変動,Z$6*2),区間8,4),"00'00"),TEXT(VLOOKUP(VLOOKUP($C91,順位変動,Z$6*2),区間8,4),"#°00'00"))</f>
        <v>#N/A</v>
      </c>
      <c r="AB92" s="107"/>
      <c r="AC92" s="121" t="e">
        <f>R92</f>
        <v>#N/A</v>
      </c>
      <c r="AD92" s="122"/>
    </row>
    <row r="93" spans="2:30" ht="15" hidden="1" customHeight="1">
      <c r="B93" s="112"/>
      <c r="C93" s="115"/>
      <c r="D93" s="23" t="str">
        <f>IF(COUNT(C91)=0,"",TEXT(VLOOKUP(B91,区間5,4),"00分00秒"))</f>
        <v/>
      </c>
      <c r="E93" s="30" t="e">
        <f>TEXT(VLOOKUP($C91,順位変動,E$6*2),"(#)")</f>
        <v>#N/A</v>
      </c>
      <c r="F93" s="123" t="e">
        <f>IF(VLOOKUP(VLOOKUP($C91,順位変動,E$6*2),区間1,4)&lt;10000,TEXT(VLOOKUP(VLOOKUP($C91,順位変動,E$6*2),区間1,4),"00'00"),TEXT(VLOOKUP(VLOOKUP($C91,順位変動,E$6*2),区間1,4),"#°00'00"))</f>
        <v>#N/A</v>
      </c>
      <c r="G93" s="123"/>
      <c r="H93" s="31" t="e">
        <f>TEXT(VLOOKUP($C91,区間記録2,2),"(#)")</f>
        <v>#N/A</v>
      </c>
      <c r="I93" s="123" t="e">
        <f>TEXT(VLOOKUP($C91,区間記録2,4),"00'00")</f>
        <v>#N/A</v>
      </c>
      <c r="J93" s="123"/>
      <c r="K93" s="31" t="e">
        <f>TEXT(VLOOKUP($C91,区間記録3,2),"(#)")</f>
        <v>#N/A</v>
      </c>
      <c r="L93" s="123" t="e">
        <f>TEXT(VLOOKUP($C91,区間記録3,4),"00'00")</f>
        <v>#N/A</v>
      </c>
      <c r="M93" s="123"/>
      <c r="N93" s="31" t="e">
        <f>TEXT(VLOOKUP($C91,区間記録4,2),"(#)")</f>
        <v>#N/A</v>
      </c>
      <c r="O93" s="123" t="e">
        <f>TEXT(VLOOKUP($C91,区間記録4,4),"00'00")</f>
        <v>#N/A</v>
      </c>
      <c r="P93" s="123"/>
      <c r="Q93" s="31" t="e">
        <f>TEXT(VLOOKUP($C91,区間記録5,2),"(#)")</f>
        <v>#N/A</v>
      </c>
      <c r="R93" s="123" t="e">
        <f>TEXT(VLOOKUP($C91,区間記録5,4),"00'00")</f>
        <v>#N/A</v>
      </c>
      <c r="S93" s="123"/>
      <c r="T93" s="31" t="e">
        <f>TEXT(VLOOKUP($C91,区間記録6,2),"(#)")</f>
        <v>#N/A</v>
      </c>
      <c r="U93" s="123" t="e">
        <f>TEXT(VLOOKUP($C91,区間記録6,4),"00'00")</f>
        <v>#N/A</v>
      </c>
      <c r="V93" s="124"/>
      <c r="W93" s="31" t="e">
        <f>TEXT(VLOOKUP($C91,区間記録7,2),"(#)")</f>
        <v>#N/A</v>
      </c>
      <c r="X93" s="123" t="e">
        <f>TEXT(VLOOKUP($C91,区間記録7,4),"00'00")</f>
        <v>#N/A</v>
      </c>
      <c r="Y93" s="123"/>
      <c r="Z93" s="31" t="e">
        <f>TEXT(VLOOKUP($C91,区間記録8,2),"(#)")</f>
        <v>#N/A</v>
      </c>
      <c r="AA93" s="123" t="e">
        <f>TEXT(VLOOKUP($C91,区間記録8,4),"00'00")</f>
        <v>#N/A</v>
      </c>
      <c r="AB93" s="123"/>
      <c r="AC93" s="24" t="e">
        <f>TEXT(VLOOKUP(C91,躍進,6),"(#)")</f>
        <v>#N/A</v>
      </c>
      <c r="AD93" s="25" t="e">
        <f>IF(VLOOKUP(C91,躍進,4)="","",IF(VLOOKUP(C91,躍進,4)&lt;0,TEXT(INT(ABS(VLOOKUP(C91,躍進,4))/60)*100+MOD(ABS(VLOOKUP(C91,躍進,4)),60),"-00'00"),TEXT(INT(VLOOKUP(C91,躍進,4)/60)*100+MOD(VLOOKUP(C91,躍進,4),60),"+00'00")))</f>
        <v>#N/A</v>
      </c>
    </row>
    <row r="94" spans="2:30" ht="15" hidden="1" customHeight="1">
      <c r="B94" s="112">
        <v>29</v>
      </c>
      <c r="C94" s="120" t="str">
        <f>VLOOKUP(B94,区間5,2)</f>
        <v/>
      </c>
      <c r="D94" s="42" t="str">
        <f>IF(COUNT(C94)=0,"",VLOOKUP(C94,出場校,2))</f>
        <v/>
      </c>
      <c r="E94" s="117" t="str">
        <f>IF(COUNT($C94)=0,"",VLOOKUP($C94,選手名,VLOOKUP($C94,オーダー,E$6+1)+1))</f>
        <v/>
      </c>
      <c r="F94" s="117"/>
      <c r="G94" s="28" t="str">
        <f>IF(COUNT($C94)=0,"",VLOOKUP($C94,選手学年,VLOOKUP($C94,オーダー,E$6+1)+1))</f>
        <v/>
      </c>
      <c r="H94" s="116" t="str">
        <f>IF(COUNT($C94)=0,"",VLOOKUP($C94,選手名,VLOOKUP($C94,オーダー,H$6+1)+1))</f>
        <v/>
      </c>
      <c r="I94" s="117"/>
      <c r="J94" s="28" t="str">
        <f>IF(COUNT($C94)=0,"",VLOOKUP($C94,選手学年,VLOOKUP($C94,オーダー,H$6+1)+1))</f>
        <v/>
      </c>
      <c r="K94" s="116" t="str">
        <f>IF(COUNT($C94)=0,"",VLOOKUP($C94,選手名,VLOOKUP($C94,オーダー,K$6+1)+1))</f>
        <v/>
      </c>
      <c r="L94" s="117"/>
      <c r="M94" s="28" t="str">
        <f>IF(COUNT($C94)=0,"",VLOOKUP($C94,選手学年,VLOOKUP($C94,オーダー,K$6+1)+1))</f>
        <v/>
      </c>
      <c r="N94" s="116" t="str">
        <f>IF(COUNT($C94)=0,"",VLOOKUP($C94,選手名,VLOOKUP($C94,オーダー,N$6+1)+1))</f>
        <v/>
      </c>
      <c r="O94" s="117"/>
      <c r="P94" s="28" t="str">
        <f>IF(COUNT($C94)=0,"",VLOOKUP($C94,選手学年,VLOOKUP($C94,オーダー,N$6+1)+1))</f>
        <v/>
      </c>
      <c r="Q94" s="116" t="str">
        <f>IF(COUNT($C94)=0,"",VLOOKUP($C94,選手名,VLOOKUP($C94,オーダー,Q$6+1)+1))</f>
        <v/>
      </c>
      <c r="R94" s="117"/>
      <c r="S94" s="28" t="str">
        <f>IF(COUNT($C94)=0,"",VLOOKUP($C94,選手学年,VLOOKUP($C94,オーダー,Q$6+1)+1))</f>
        <v/>
      </c>
      <c r="T94" s="116" t="str">
        <f>IF(COUNT($C94)=0,"",VLOOKUP($C94,選手名,VLOOKUP($C94,オーダー,T$6+1)+1))</f>
        <v/>
      </c>
      <c r="U94" s="117"/>
      <c r="V94" s="29" t="str">
        <f>IF(COUNT($C94)=0,"",VLOOKUP($C94,選手学年,VLOOKUP($C94,オーダー,T$6+1)+1))</f>
        <v/>
      </c>
      <c r="W94" s="116" t="str">
        <f>IF(COUNT($C94)=0,"",VLOOKUP($C94,選手名,VLOOKUP($C94,オーダー,W$6+1)+1))</f>
        <v/>
      </c>
      <c r="X94" s="117"/>
      <c r="Y94" s="28" t="str">
        <f>IF(COUNT($C94)=0,"",VLOOKUP($C94,選手学年,VLOOKUP($C94,オーダー,W$6+1)+1))</f>
        <v/>
      </c>
      <c r="Z94" s="116" t="str">
        <f>IF(COUNT($C94)=0,"",VLOOKUP($C94,選手名,VLOOKUP($C94,オーダー,Z$6+1)+1))</f>
        <v/>
      </c>
      <c r="AA94" s="117"/>
      <c r="AB94" s="28" t="str">
        <f>IF(COUNT($C94)=0,"",VLOOKUP($C94,選手学年,VLOOKUP($C94,オーダー,Z$6+1)+1))</f>
        <v/>
      </c>
      <c r="AC94" s="118" t="e">
        <f>TEXT(VLOOKUP(C94,出場校,6)*10000+VLOOKUP(C94,出場校,7)*100+VLOOKUP(C94,出場校,8),"00'00")</f>
        <v>#N/A</v>
      </c>
      <c r="AD94" s="119"/>
    </row>
    <row r="95" spans="2:30" ht="15" hidden="1" customHeight="1">
      <c r="B95" s="112"/>
      <c r="C95" s="114"/>
      <c r="D95" s="20" t="str">
        <f>IF(COUNT(C94)=0,"",TEXT(VLOOKUP(C94,出場校,3),"(@)"))</f>
        <v/>
      </c>
      <c r="E95" s="21"/>
      <c r="F95" s="107"/>
      <c r="G95" s="107"/>
      <c r="H95" s="22" t="e">
        <f>TEXT(VLOOKUP($C94,順位変動,H$6*2),"(#)")</f>
        <v>#N/A</v>
      </c>
      <c r="I95" s="107" t="e">
        <f>IF(VLOOKUP(VLOOKUP($C94,順位変動,H$6*2),区間2,4)&lt;10000,TEXT(VLOOKUP(VLOOKUP($C94,順位変動,H$6*2),区間2,4),"00'00"),TEXT(VLOOKUP(VLOOKUP($C94,順位変動,H$6*2),区間2,4),"#°00'00"))</f>
        <v>#N/A</v>
      </c>
      <c r="J95" s="107"/>
      <c r="K95" s="22" t="e">
        <f>TEXT(VLOOKUP($C94,順位変動,K$6*2),"(#)")</f>
        <v>#N/A</v>
      </c>
      <c r="L95" s="107" t="e">
        <f>IF(VLOOKUP(VLOOKUP($C94,順位変動,K$6*2),区間3,4)&lt;10000,TEXT(VLOOKUP(VLOOKUP($C94,順位変動,K$6*2),区間3,4),"00'00"),TEXT(VLOOKUP(VLOOKUP($C94,順位変動,K$6*2),区間3,4),"#°00'00"))</f>
        <v>#N/A</v>
      </c>
      <c r="M95" s="107"/>
      <c r="N95" s="22" t="e">
        <f>TEXT(VLOOKUP($C94,順位変動,N$6*2),"(#)")</f>
        <v>#N/A</v>
      </c>
      <c r="O95" s="107" t="e">
        <f>IF(VLOOKUP(VLOOKUP($C94,順位変動,N$6*2),区間4,4)&lt;10000,TEXT(VLOOKUP(VLOOKUP($C94,順位変動,N$6*2),区間4,4),"00'00"),TEXT(VLOOKUP(VLOOKUP($C94,順位変動,N$6*2),区間4,4),"#°00'00"))</f>
        <v>#N/A</v>
      </c>
      <c r="P95" s="107"/>
      <c r="Q95" s="22" t="e">
        <f>TEXT(VLOOKUP($C94,順位変動,Q$6*2),"(#)")</f>
        <v>#N/A</v>
      </c>
      <c r="R95" s="107" t="e">
        <f>IF(VLOOKUP(VLOOKUP($C94,順位変動,Q$6*2),区間5,4)&lt;10000,TEXT(VLOOKUP(VLOOKUP($C94,順位変動,Q$6*2),区間5,4),"00'00"),TEXT(VLOOKUP(VLOOKUP($C94,順位変動,Q$6*2),区間5,4),"#°00'00"))</f>
        <v>#N/A</v>
      </c>
      <c r="S95" s="107"/>
      <c r="T95" s="22" t="e">
        <f>TEXT(VLOOKUP($C94,順位変動,T$6*2),"(#)")</f>
        <v>#N/A</v>
      </c>
      <c r="U95" s="107" t="e">
        <f>IF(VLOOKUP(VLOOKUP($C94,順位変動,T$6*2),区間6,4)&lt;10000,TEXT(VLOOKUP(VLOOKUP($C94,順位変動,T$6*2),区間6,4),"00'00"),TEXT(VLOOKUP(VLOOKUP($C94,順位変動,T$6*2),区間6,4),"#°00'00"))</f>
        <v>#N/A</v>
      </c>
      <c r="V95" s="108"/>
      <c r="W95" s="22" t="e">
        <f>TEXT(VLOOKUP($C94,順位変動,W$6*2),"(#)")</f>
        <v>#N/A</v>
      </c>
      <c r="X95" s="107" t="e">
        <f>IF(VLOOKUP(VLOOKUP($C94,順位変動,W$6*2),区間7,4)&lt;10000,TEXT(VLOOKUP(VLOOKUP($C94,順位変動,W$6*2),区間7,4),"00'00"),TEXT(VLOOKUP(VLOOKUP($C94,順位変動,W$6*2),区間7,4),"#°00'00"))</f>
        <v>#N/A</v>
      </c>
      <c r="Y95" s="107"/>
      <c r="Z95" s="22" t="e">
        <f>TEXT(VLOOKUP($C94,順位変動,Z$6*2),"(#)")</f>
        <v>#N/A</v>
      </c>
      <c r="AA95" s="107" t="e">
        <f>IF(VLOOKUP(VLOOKUP($C94,順位変動,Z$6*2),区間8,4)&lt;10000,TEXT(VLOOKUP(VLOOKUP($C94,順位変動,Z$6*2),区間8,4),"00'00"),TEXT(VLOOKUP(VLOOKUP($C94,順位変動,Z$6*2),区間8,4),"#°00'00"))</f>
        <v>#N/A</v>
      </c>
      <c r="AB95" s="107"/>
      <c r="AC95" s="121" t="e">
        <f>R95</f>
        <v>#N/A</v>
      </c>
      <c r="AD95" s="122"/>
    </row>
    <row r="96" spans="2:30" ht="15" hidden="1" customHeight="1">
      <c r="B96" s="112"/>
      <c r="C96" s="115"/>
      <c r="D96" s="23" t="str">
        <f>IF(COUNT(C94)=0,"",TEXT(VLOOKUP(B94,区間5,4),"00分00秒"))</f>
        <v/>
      </c>
      <c r="E96" s="30" t="e">
        <f>TEXT(VLOOKUP($C94,順位変動,E$6*2),"(#)")</f>
        <v>#N/A</v>
      </c>
      <c r="F96" s="123" t="e">
        <f>IF(VLOOKUP(VLOOKUP($C94,順位変動,E$6*2),区間1,4)&lt;10000,TEXT(VLOOKUP(VLOOKUP($C94,順位変動,E$6*2),区間1,4),"00'00"),TEXT(VLOOKUP(VLOOKUP($C94,順位変動,E$6*2),区間1,4),"#°00'00"))</f>
        <v>#N/A</v>
      </c>
      <c r="G96" s="123"/>
      <c r="H96" s="31" t="e">
        <f>TEXT(VLOOKUP($C94,区間記録2,2),"(#)")</f>
        <v>#N/A</v>
      </c>
      <c r="I96" s="123" t="e">
        <f>TEXT(VLOOKUP($C94,区間記録2,4),"00'00")</f>
        <v>#N/A</v>
      </c>
      <c r="J96" s="123"/>
      <c r="K96" s="31" t="e">
        <f>TEXT(VLOOKUP($C94,区間記録3,2),"(#)")</f>
        <v>#N/A</v>
      </c>
      <c r="L96" s="123" t="e">
        <f>TEXT(VLOOKUP($C94,区間記録3,4),"00'00")</f>
        <v>#N/A</v>
      </c>
      <c r="M96" s="123"/>
      <c r="N96" s="31" t="e">
        <f>TEXT(VLOOKUP($C94,区間記録4,2),"(#)")</f>
        <v>#N/A</v>
      </c>
      <c r="O96" s="123" t="e">
        <f>TEXT(VLOOKUP($C94,区間記録4,4),"00'00")</f>
        <v>#N/A</v>
      </c>
      <c r="P96" s="123"/>
      <c r="Q96" s="31" t="e">
        <f>TEXT(VLOOKUP($C94,区間記録5,2),"(#)")</f>
        <v>#N/A</v>
      </c>
      <c r="R96" s="123" t="e">
        <f>TEXT(VLOOKUP($C94,区間記録5,4),"00'00")</f>
        <v>#N/A</v>
      </c>
      <c r="S96" s="123"/>
      <c r="T96" s="31" t="e">
        <f>TEXT(VLOOKUP($C94,区間記録6,2),"(#)")</f>
        <v>#N/A</v>
      </c>
      <c r="U96" s="123" t="e">
        <f>TEXT(VLOOKUP($C94,区間記録6,4),"00'00")</f>
        <v>#N/A</v>
      </c>
      <c r="V96" s="124"/>
      <c r="W96" s="31" t="e">
        <f>TEXT(VLOOKUP($C94,区間記録7,2),"(#)")</f>
        <v>#N/A</v>
      </c>
      <c r="X96" s="123" t="e">
        <f>TEXT(VLOOKUP($C94,区間記録7,4),"00'00")</f>
        <v>#N/A</v>
      </c>
      <c r="Y96" s="123"/>
      <c r="Z96" s="31" t="e">
        <f>TEXT(VLOOKUP($C94,区間記録8,2),"(#)")</f>
        <v>#N/A</v>
      </c>
      <c r="AA96" s="123" t="e">
        <f>TEXT(VLOOKUP($C94,区間記録8,4),"00'00")</f>
        <v>#N/A</v>
      </c>
      <c r="AB96" s="123"/>
      <c r="AC96" s="24" t="e">
        <f>TEXT(VLOOKUP(C94,躍進,6),"(#)")</f>
        <v>#N/A</v>
      </c>
      <c r="AD96" s="25" t="e">
        <f>IF(VLOOKUP(C94,躍進,4)="","",IF(VLOOKUP(C94,躍進,4)&lt;0,TEXT(INT(ABS(VLOOKUP(C94,躍進,4))/60)*100+MOD(ABS(VLOOKUP(C94,躍進,4)),60),"-00'00"),TEXT(INT(VLOOKUP(C94,躍進,4)/60)*100+MOD(VLOOKUP(C94,躍進,4),60),"+00'00")))</f>
        <v>#N/A</v>
      </c>
    </row>
    <row r="97" spans="2:30" ht="15" hidden="1" customHeight="1">
      <c r="B97" s="112">
        <v>30</v>
      </c>
      <c r="C97" s="120" t="str">
        <f>VLOOKUP(B97,区間5,2)</f>
        <v/>
      </c>
      <c r="D97" s="42" t="str">
        <f>IF(COUNT(C97)=0,"",VLOOKUP(C97,出場校,2))</f>
        <v/>
      </c>
      <c r="E97" s="117" t="str">
        <f>IF(COUNT($C97)=0,"",VLOOKUP($C97,選手名,VLOOKUP($C97,オーダー,E$6+1)+1))</f>
        <v/>
      </c>
      <c r="F97" s="117"/>
      <c r="G97" s="28" t="str">
        <f>IF(COUNT($C97)=0,"",VLOOKUP($C97,選手学年,VLOOKUP($C97,オーダー,E$6+1)+1))</f>
        <v/>
      </c>
      <c r="H97" s="116" t="str">
        <f>IF(COUNT($C97)=0,"",VLOOKUP($C97,選手名,VLOOKUP($C97,オーダー,H$6+1)+1))</f>
        <v/>
      </c>
      <c r="I97" s="117"/>
      <c r="J97" s="28" t="str">
        <f>IF(COUNT($C97)=0,"",VLOOKUP($C97,選手学年,VLOOKUP($C97,オーダー,H$6+1)+1))</f>
        <v/>
      </c>
      <c r="K97" s="116" t="str">
        <f>IF(COUNT($C97)=0,"",VLOOKUP($C97,選手名,VLOOKUP($C97,オーダー,K$6+1)+1))</f>
        <v/>
      </c>
      <c r="L97" s="117"/>
      <c r="M97" s="28" t="str">
        <f>IF(COUNT($C97)=0,"",VLOOKUP($C97,選手学年,VLOOKUP($C97,オーダー,K$6+1)+1))</f>
        <v/>
      </c>
      <c r="N97" s="116" t="str">
        <f>IF(COUNT($C97)=0,"",VLOOKUP($C97,選手名,VLOOKUP($C97,オーダー,N$6+1)+1))</f>
        <v/>
      </c>
      <c r="O97" s="117"/>
      <c r="P97" s="28" t="str">
        <f>IF(COUNT($C97)=0,"",VLOOKUP($C97,選手学年,VLOOKUP($C97,オーダー,N$6+1)+1))</f>
        <v/>
      </c>
      <c r="Q97" s="116" t="str">
        <f>IF(COUNT($C97)=0,"",VLOOKUP($C97,選手名,VLOOKUP($C97,オーダー,Q$6+1)+1))</f>
        <v/>
      </c>
      <c r="R97" s="117"/>
      <c r="S97" s="28" t="str">
        <f>IF(COUNT($C97)=0,"",VLOOKUP($C97,選手学年,VLOOKUP($C97,オーダー,Q$6+1)+1))</f>
        <v/>
      </c>
      <c r="T97" s="116" t="str">
        <f>IF(COUNT($C97)=0,"",VLOOKUP($C97,選手名,VLOOKUP($C97,オーダー,T$6+1)+1))</f>
        <v/>
      </c>
      <c r="U97" s="117"/>
      <c r="V97" s="29" t="str">
        <f>IF(COUNT($C97)=0,"",VLOOKUP($C97,選手学年,VLOOKUP($C97,オーダー,T$6+1)+1))</f>
        <v/>
      </c>
      <c r="W97" s="116" t="str">
        <f>IF(COUNT($C97)=0,"",VLOOKUP($C97,選手名,VLOOKUP($C97,オーダー,W$6+1)+1))</f>
        <v/>
      </c>
      <c r="X97" s="117"/>
      <c r="Y97" s="28" t="str">
        <f>IF(COUNT($C97)=0,"",VLOOKUP($C97,選手学年,VLOOKUP($C97,オーダー,W$6+1)+1))</f>
        <v/>
      </c>
      <c r="Z97" s="116" t="str">
        <f>IF(COUNT($C97)=0,"",VLOOKUP($C97,選手名,VLOOKUP($C97,オーダー,Z$6+1)+1))</f>
        <v/>
      </c>
      <c r="AA97" s="117"/>
      <c r="AB97" s="28" t="str">
        <f>IF(COUNT($C97)=0,"",VLOOKUP($C97,選手学年,VLOOKUP($C97,オーダー,Z$6+1)+1))</f>
        <v/>
      </c>
      <c r="AC97" s="118" t="e">
        <f>TEXT(VLOOKUP(C97,出場校,6)*10000+VLOOKUP(C97,出場校,7)*100+VLOOKUP(C97,出場校,8),"00'00")</f>
        <v>#N/A</v>
      </c>
      <c r="AD97" s="119"/>
    </row>
    <row r="98" spans="2:30" ht="15" hidden="1" customHeight="1">
      <c r="B98" s="112"/>
      <c r="C98" s="114"/>
      <c r="D98" s="20" t="str">
        <f>IF(COUNT(C97)=0,"",TEXT(VLOOKUP(C97,出場校,3),"(@)"))</f>
        <v/>
      </c>
      <c r="E98" s="21"/>
      <c r="F98" s="107"/>
      <c r="G98" s="107"/>
      <c r="H98" s="22" t="e">
        <f>TEXT(VLOOKUP($C97,順位変動,H$6*2),"(#)")</f>
        <v>#N/A</v>
      </c>
      <c r="I98" s="107" t="e">
        <f>IF(VLOOKUP(VLOOKUP($C97,順位変動,H$6*2),区間2,4)&lt;10000,TEXT(VLOOKUP(VLOOKUP($C97,順位変動,H$6*2),区間2,4),"00'00"),TEXT(VLOOKUP(VLOOKUP($C97,順位変動,H$6*2),区間2,4),"#°00'00"))</f>
        <v>#N/A</v>
      </c>
      <c r="J98" s="107"/>
      <c r="K98" s="22" t="e">
        <f>TEXT(VLOOKUP($C97,順位変動,K$6*2),"(#)")</f>
        <v>#N/A</v>
      </c>
      <c r="L98" s="107" t="e">
        <f>IF(VLOOKUP(VLOOKUP($C97,順位変動,K$6*2),区間3,4)&lt;10000,TEXT(VLOOKUP(VLOOKUP($C97,順位変動,K$6*2),区間3,4),"00'00"),TEXT(VLOOKUP(VLOOKUP($C97,順位変動,K$6*2),区間3,4),"#°00'00"))</f>
        <v>#N/A</v>
      </c>
      <c r="M98" s="107"/>
      <c r="N98" s="22" t="e">
        <f>TEXT(VLOOKUP($C97,順位変動,N$6*2),"(#)")</f>
        <v>#N/A</v>
      </c>
      <c r="O98" s="107" t="e">
        <f>IF(VLOOKUP(VLOOKUP($C97,順位変動,N$6*2),区間4,4)&lt;10000,TEXT(VLOOKUP(VLOOKUP($C97,順位変動,N$6*2),区間4,4),"00'00"),TEXT(VLOOKUP(VLOOKUP($C97,順位変動,N$6*2),区間4,4),"#°00'00"))</f>
        <v>#N/A</v>
      </c>
      <c r="P98" s="107"/>
      <c r="Q98" s="22" t="e">
        <f>TEXT(VLOOKUP($C97,順位変動,Q$6*2),"(#)")</f>
        <v>#N/A</v>
      </c>
      <c r="R98" s="107" t="e">
        <f>IF(VLOOKUP(VLOOKUP($C97,順位変動,Q$6*2),区間5,4)&lt;10000,TEXT(VLOOKUP(VLOOKUP($C97,順位変動,Q$6*2),区間5,4),"00'00"),TEXT(VLOOKUP(VLOOKUP($C97,順位変動,Q$6*2),区間5,4),"#°00'00"))</f>
        <v>#N/A</v>
      </c>
      <c r="S98" s="107"/>
      <c r="T98" s="22" t="e">
        <f>TEXT(VLOOKUP($C97,順位変動,T$6*2),"(#)")</f>
        <v>#N/A</v>
      </c>
      <c r="U98" s="107" t="e">
        <f>IF(VLOOKUP(VLOOKUP($C97,順位変動,T$6*2),区間6,4)&lt;10000,TEXT(VLOOKUP(VLOOKUP($C97,順位変動,T$6*2),区間6,4),"00'00"),TEXT(VLOOKUP(VLOOKUP($C97,順位変動,T$6*2),区間6,4),"#°00'00"))</f>
        <v>#N/A</v>
      </c>
      <c r="V98" s="108"/>
      <c r="W98" s="22" t="e">
        <f>TEXT(VLOOKUP($C97,順位変動,W$6*2),"(#)")</f>
        <v>#N/A</v>
      </c>
      <c r="X98" s="107" t="e">
        <f>IF(VLOOKUP(VLOOKUP($C97,順位変動,W$6*2),区間7,4)&lt;10000,TEXT(VLOOKUP(VLOOKUP($C97,順位変動,W$6*2),区間7,4),"00'00"),TEXT(VLOOKUP(VLOOKUP($C97,順位変動,W$6*2),区間7,4),"#°00'00"))</f>
        <v>#N/A</v>
      </c>
      <c r="Y98" s="107"/>
      <c r="Z98" s="22" t="e">
        <f>TEXT(VLOOKUP($C97,順位変動,Z$6*2),"(#)")</f>
        <v>#N/A</v>
      </c>
      <c r="AA98" s="107" t="e">
        <f>IF(VLOOKUP(VLOOKUP($C97,順位変動,Z$6*2),区間8,4)&lt;10000,TEXT(VLOOKUP(VLOOKUP($C97,順位変動,Z$6*2),区間8,4),"00'00"),TEXT(VLOOKUP(VLOOKUP($C97,順位変動,Z$6*2),区間8,4),"#°00'00"))</f>
        <v>#N/A</v>
      </c>
      <c r="AB98" s="107"/>
      <c r="AC98" s="121" t="e">
        <f>R98</f>
        <v>#N/A</v>
      </c>
      <c r="AD98" s="122"/>
    </row>
    <row r="99" spans="2:30" ht="15" hidden="1" customHeight="1">
      <c r="B99" s="112"/>
      <c r="C99" s="115"/>
      <c r="D99" s="23" t="str">
        <f>IF(COUNT(C97)=0,"",TEXT(VLOOKUP(B97,区間5,4),"00分00秒"))</f>
        <v/>
      </c>
      <c r="E99" s="30" t="e">
        <f>TEXT(VLOOKUP($C97,順位変動,E$6*2),"(#)")</f>
        <v>#N/A</v>
      </c>
      <c r="F99" s="123" t="e">
        <f>IF(VLOOKUP(VLOOKUP($C97,順位変動,E$6*2),区間1,4)&lt;10000,TEXT(VLOOKUP(VLOOKUP($C97,順位変動,E$6*2),区間1,4),"00'00"),TEXT(VLOOKUP(VLOOKUP($C97,順位変動,E$6*2),区間1,4),"#°00'00"))</f>
        <v>#N/A</v>
      </c>
      <c r="G99" s="123"/>
      <c r="H99" s="31" t="e">
        <f>TEXT(VLOOKUP($C97,区間記録2,2),"(#)")</f>
        <v>#N/A</v>
      </c>
      <c r="I99" s="123" t="e">
        <f>TEXT(VLOOKUP($C97,区間記録2,4),"00'00")</f>
        <v>#N/A</v>
      </c>
      <c r="J99" s="123"/>
      <c r="K99" s="31" t="e">
        <f>TEXT(VLOOKUP($C97,区間記録3,2),"(#)")</f>
        <v>#N/A</v>
      </c>
      <c r="L99" s="123" t="e">
        <f>TEXT(VLOOKUP($C97,区間記録3,4),"00'00")</f>
        <v>#N/A</v>
      </c>
      <c r="M99" s="123"/>
      <c r="N99" s="31" t="e">
        <f>TEXT(VLOOKUP($C97,区間記録4,2),"(#)")</f>
        <v>#N/A</v>
      </c>
      <c r="O99" s="123" t="e">
        <f>TEXT(VLOOKUP($C97,区間記録4,4),"00'00")</f>
        <v>#N/A</v>
      </c>
      <c r="P99" s="123"/>
      <c r="Q99" s="31" t="e">
        <f>TEXT(VLOOKUP($C97,区間記録5,2),"(#)")</f>
        <v>#N/A</v>
      </c>
      <c r="R99" s="123" t="e">
        <f>TEXT(VLOOKUP($C97,区間記録5,4),"00'00")</f>
        <v>#N/A</v>
      </c>
      <c r="S99" s="123"/>
      <c r="T99" s="31" t="e">
        <f>TEXT(VLOOKUP($C97,区間記録6,2),"(#)")</f>
        <v>#N/A</v>
      </c>
      <c r="U99" s="123" t="e">
        <f>TEXT(VLOOKUP($C97,区間記録6,4),"00'00")</f>
        <v>#N/A</v>
      </c>
      <c r="V99" s="124"/>
      <c r="W99" s="31" t="e">
        <f>TEXT(VLOOKUP($C97,区間記録7,2),"(#)")</f>
        <v>#N/A</v>
      </c>
      <c r="X99" s="123" t="e">
        <f>TEXT(VLOOKUP($C97,区間記録7,4),"00'00")</f>
        <v>#N/A</v>
      </c>
      <c r="Y99" s="123"/>
      <c r="Z99" s="31" t="e">
        <f>TEXT(VLOOKUP($C97,区間記録8,2),"(#)")</f>
        <v>#N/A</v>
      </c>
      <c r="AA99" s="123" t="e">
        <f>TEXT(VLOOKUP($C97,区間記録8,4),"00'00")</f>
        <v>#N/A</v>
      </c>
      <c r="AB99" s="123"/>
      <c r="AC99" s="32" t="e">
        <f>TEXT(VLOOKUP(C97,躍進,6),"(#)")</f>
        <v>#N/A</v>
      </c>
      <c r="AD99" s="33" t="e">
        <f>IF(VLOOKUP(C97,躍進,4)="","",IF(VLOOKUP(C97,躍進,4)&lt;0,TEXT(INT(ABS(VLOOKUP(C97,躍進,4))/60)*100+MOD(ABS(VLOOKUP(C97,躍進,4)),60),"-00'00"),TEXT(INT(VLOOKUP(C97,躍進,4)/60)*100+MOD(VLOOKUP(C97,躍進,4),60),"+00'00")))</f>
        <v>#N/A</v>
      </c>
    </row>
    <row r="100" spans="2:30" ht="15" hidden="1" customHeight="1">
      <c r="B100" s="112">
        <v>31</v>
      </c>
      <c r="C100" s="120" t="str">
        <f>VLOOKUP(B100,区間5,2)</f>
        <v/>
      </c>
      <c r="D100" s="20" t="str">
        <f>IF(COUNT(C100)=0,"",VLOOKUP(C100,出場校,2))</f>
        <v/>
      </c>
      <c r="E100" s="94" t="str">
        <f>IF(COUNT($C100)=0,"",VLOOKUP($C100,選手名,VLOOKUP($C100,オーダー,E$6+1)+1))</f>
        <v/>
      </c>
      <c r="F100" s="94"/>
      <c r="G100" s="35" t="str">
        <f>IF(COUNT($C100)=0,"",VLOOKUP($C100,選手学年,VLOOKUP($C100,オーダー,E$6+1)+1))</f>
        <v/>
      </c>
      <c r="H100" s="93" t="str">
        <f>IF(COUNT($C100)=0,"",VLOOKUP($C100,選手名,VLOOKUP($C100,オーダー,H$6+1)+1))</f>
        <v/>
      </c>
      <c r="I100" s="94"/>
      <c r="J100" s="35" t="str">
        <f>IF(COUNT($C100)=0,"",VLOOKUP($C100,選手学年,VLOOKUP($C100,オーダー,H$6+1)+1))</f>
        <v/>
      </c>
      <c r="K100" s="93" t="str">
        <f>IF(COUNT($C100)=0,"",VLOOKUP($C100,選手名,VLOOKUP($C100,オーダー,K$6+1)+1))</f>
        <v/>
      </c>
      <c r="L100" s="94"/>
      <c r="M100" s="35" t="str">
        <f>IF(COUNT($C100)=0,"",VLOOKUP($C100,選手学年,VLOOKUP($C100,オーダー,K$6+1)+1))</f>
        <v/>
      </c>
      <c r="N100" s="93" t="str">
        <f>IF(COUNT($C100)=0,"",VLOOKUP($C100,選手名,VLOOKUP($C100,オーダー,N$6+1)+1))</f>
        <v/>
      </c>
      <c r="O100" s="94"/>
      <c r="P100" s="35" t="str">
        <f>IF(COUNT($C100)=0,"",VLOOKUP($C100,選手学年,VLOOKUP($C100,オーダー,N$6+1)+1))</f>
        <v/>
      </c>
      <c r="Q100" s="93" t="str">
        <f>IF(COUNT($C100)=0,"",VLOOKUP($C100,選手名,VLOOKUP($C100,オーダー,Q$6+1)+1))</f>
        <v/>
      </c>
      <c r="R100" s="94"/>
      <c r="S100" s="35" t="str">
        <f>IF(COUNT($C100)=0,"",VLOOKUP($C100,選手学年,VLOOKUP($C100,オーダー,Q$6+1)+1))</f>
        <v/>
      </c>
      <c r="T100" s="93" t="str">
        <f>IF(COUNT($C100)=0,"",VLOOKUP($C100,選手名,VLOOKUP($C100,オーダー,T$6+1)+1))</f>
        <v/>
      </c>
      <c r="U100" s="94"/>
      <c r="V100" s="36" t="str">
        <f>IF(COUNT($C100)=0,"",VLOOKUP($C100,選手学年,VLOOKUP($C100,オーダー,T$6+1)+1))</f>
        <v/>
      </c>
      <c r="W100" s="93" t="str">
        <f>IF(COUNT($C100)=0,"",VLOOKUP($C100,選手名,VLOOKUP($C100,オーダー,W$6+1)+1))</f>
        <v/>
      </c>
      <c r="X100" s="94"/>
      <c r="Y100" s="35" t="str">
        <f>IF(COUNT($C100)=0,"",VLOOKUP($C100,選手学年,VLOOKUP($C100,オーダー,W$6+1)+1))</f>
        <v/>
      </c>
      <c r="Z100" s="93" t="str">
        <f>IF(COUNT($C100)=0,"",VLOOKUP($C100,選手名,VLOOKUP($C100,オーダー,Z$6+1)+1))</f>
        <v/>
      </c>
      <c r="AA100" s="94"/>
      <c r="AB100" s="35" t="str">
        <f>IF(COUNT($C100)=0,"",VLOOKUP($C100,選手学年,VLOOKUP($C100,オーダー,Z$6+1)+1))</f>
        <v/>
      </c>
      <c r="AC100" s="121" t="e">
        <f>TEXT(VLOOKUP(C100,出場校,6)*10000+VLOOKUP(C100,出場校,7)*100+VLOOKUP(C100,出場校,8),"00'00")</f>
        <v>#N/A</v>
      </c>
      <c r="AD100" s="122"/>
    </row>
    <row r="101" spans="2:30" ht="15" hidden="1" customHeight="1">
      <c r="B101" s="112"/>
      <c r="C101" s="114"/>
      <c r="D101" s="20" t="str">
        <f>IF(COUNT(C100)=0,"",TEXT(VLOOKUP(C100,出場校,3),"(@)"))</f>
        <v/>
      </c>
      <c r="E101" s="21"/>
      <c r="F101" s="107"/>
      <c r="G101" s="107"/>
      <c r="H101" s="22" t="e">
        <f>TEXT(VLOOKUP($C100,順位変動,H$6*2),"(#)")</f>
        <v>#N/A</v>
      </c>
      <c r="I101" s="107" t="e">
        <f>IF(VLOOKUP(VLOOKUP($C100,順位変動,H$6*2),区間2,4)&lt;10000,TEXT(VLOOKUP(VLOOKUP($C100,順位変動,H$6*2),区間2,4),"00'00"),TEXT(VLOOKUP(VLOOKUP($C100,順位変動,H$6*2),区間2,4),"#°00'00"))</f>
        <v>#N/A</v>
      </c>
      <c r="J101" s="107"/>
      <c r="K101" s="22" t="e">
        <f>TEXT(VLOOKUP($C100,順位変動,K$6*2),"(#)")</f>
        <v>#N/A</v>
      </c>
      <c r="L101" s="107" t="e">
        <f>IF(VLOOKUP(VLOOKUP($C100,順位変動,K$6*2),区間3,4)&lt;10000,TEXT(VLOOKUP(VLOOKUP($C100,順位変動,K$6*2),区間3,4),"00'00"),TEXT(VLOOKUP(VLOOKUP($C100,順位変動,K$6*2),区間3,4),"#°00'00"))</f>
        <v>#N/A</v>
      </c>
      <c r="M101" s="107"/>
      <c r="N101" s="22" t="e">
        <f>TEXT(VLOOKUP($C100,順位変動,N$6*2),"(#)")</f>
        <v>#N/A</v>
      </c>
      <c r="O101" s="107" t="e">
        <f>IF(VLOOKUP(VLOOKUP($C100,順位変動,N$6*2),区間4,4)&lt;10000,TEXT(VLOOKUP(VLOOKUP($C100,順位変動,N$6*2),区間4,4),"00'00"),TEXT(VLOOKUP(VLOOKUP($C100,順位変動,N$6*2),区間4,4),"#°00'00"))</f>
        <v>#N/A</v>
      </c>
      <c r="P101" s="107"/>
      <c r="Q101" s="22" t="e">
        <f>TEXT(VLOOKUP($C100,順位変動,Q$6*2),"(#)")</f>
        <v>#N/A</v>
      </c>
      <c r="R101" s="107" t="e">
        <f>IF(VLOOKUP(VLOOKUP($C100,順位変動,Q$6*2),区間5,4)&lt;10000,TEXT(VLOOKUP(VLOOKUP($C100,順位変動,Q$6*2),区間5,4),"00'00"),TEXT(VLOOKUP(VLOOKUP($C100,順位変動,Q$6*2),区間5,4),"#°00'00"))</f>
        <v>#N/A</v>
      </c>
      <c r="S101" s="107"/>
      <c r="T101" s="22" t="e">
        <f>TEXT(VLOOKUP($C100,順位変動,T$6*2),"(#)")</f>
        <v>#N/A</v>
      </c>
      <c r="U101" s="107" t="e">
        <f>IF(VLOOKUP(VLOOKUP($C100,順位変動,T$6*2),区間6,4)&lt;10000,TEXT(VLOOKUP(VLOOKUP($C100,順位変動,T$6*2),区間6,4),"00'00"),TEXT(VLOOKUP(VLOOKUP($C100,順位変動,T$6*2),区間6,4),"#°00'00"))</f>
        <v>#N/A</v>
      </c>
      <c r="V101" s="108"/>
      <c r="W101" s="22" t="e">
        <f>TEXT(VLOOKUP($C100,順位変動,W$6*2),"(#)")</f>
        <v>#N/A</v>
      </c>
      <c r="X101" s="107" t="e">
        <f>IF(VLOOKUP(VLOOKUP($C100,順位変動,W$6*2),区間7,4)&lt;10000,TEXT(VLOOKUP(VLOOKUP($C100,順位変動,W$6*2),区間7,4),"00'00"),TEXT(VLOOKUP(VLOOKUP($C100,順位変動,W$6*2),区間7,4),"#°00'00"))</f>
        <v>#N/A</v>
      </c>
      <c r="Y101" s="107"/>
      <c r="Z101" s="22" t="e">
        <f>TEXT(VLOOKUP($C100,順位変動,Z$6*2),"(#)")</f>
        <v>#N/A</v>
      </c>
      <c r="AA101" s="107" t="e">
        <f>IF(VLOOKUP(VLOOKUP($C100,順位変動,Z$6*2),区間8,4)&lt;10000,TEXT(VLOOKUP(VLOOKUP($C100,順位変動,Z$6*2),区間8,4),"00'00"),TEXT(VLOOKUP(VLOOKUP($C100,順位変動,Z$6*2),区間8,4),"#°00'00"))</f>
        <v>#N/A</v>
      </c>
      <c r="AB101" s="107"/>
      <c r="AC101" s="121" t="e">
        <f>R101</f>
        <v>#N/A</v>
      </c>
      <c r="AD101" s="122"/>
    </row>
    <row r="102" spans="2:30" ht="15" hidden="1" customHeight="1">
      <c r="B102" s="112"/>
      <c r="C102" s="115"/>
      <c r="D102" s="23" t="str">
        <f>IF(COUNT(C100)=0,"",TEXT(VLOOKUP(B100,区間5,4),"00分00秒"))</f>
        <v/>
      </c>
      <c r="E102" s="30" t="e">
        <f>TEXT(VLOOKUP($C100,順位変動,E$6*2),"(#)")</f>
        <v>#N/A</v>
      </c>
      <c r="F102" s="123" t="e">
        <f>IF(VLOOKUP(VLOOKUP($C100,順位変動,E$6*2),区間1,4)&lt;10000,TEXT(VLOOKUP(VLOOKUP($C100,順位変動,E$6*2),区間1,4),"00'00"),TEXT(VLOOKUP(VLOOKUP($C100,順位変動,E$6*2),区間1,4),"#°00'00"))</f>
        <v>#N/A</v>
      </c>
      <c r="G102" s="123"/>
      <c r="H102" s="31" t="e">
        <f>TEXT(VLOOKUP($C100,区間記録2,2),"(#)")</f>
        <v>#N/A</v>
      </c>
      <c r="I102" s="123" t="e">
        <f>TEXT(VLOOKUP($C100,区間記録2,4),"00'00")</f>
        <v>#N/A</v>
      </c>
      <c r="J102" s="123"/>
      <c r="K102" s="31" t="e">
        <f>TEXT(VLOOKUP($C100,区間記録3,2),"(#)")</f>
        <v>#N/A</v>
      </c>
      <c r="L102" s="123" t="e">
        <f>TEXT(VLOOKUP($C100,区間記録3,4),"00'00")</f>
        <v>#N/A</v>
      </c>
      <c r="M102" s="123"/>
      <c r="N102" s="31" t="e">
        <f>TEXT(VLOOKUP($C100,区間記録4,2),"(#)")</f>
        <v>#N/A</v>
      </c>
      <c r="O102" s="123" t="e">
        <f>TEXT(VLOOKUP($C100,区間記録4,4),"00'00")</f>
        <v>#N/A</v>
      </c>
      <c r="P102" s="123"/>
      <c r="Q102" s="31" t="e">
        <f>TEXT(VLOOKUP($C100,区間記録5,2),"(#)")</f>
        <v>#N/A</v>
      </c>
      <c r="R102" s="123" t="e">
        <f>TEXT(VLOOKUP($C100,区間記録5,4),"00'00")</f>
        <v>#N/A</v>
      </c>
      <c r="S102" s="123"/>
      <c r="T102" s="31" t="e">
        <f>TEXT(VLOOKUP($C100,区間記録6,2),"(#)")</f>
        <v>#N/A</v>
      </c>
      <c r="U102" s="123" t="e">
        <f>TEXT(VLOOKUP($C100,区間記録6,4),"00'00")</f>
        <v>#N/A</v>
      </c>
      <c r="V102" s="124"/>
      <c r="W102" s="31" t="e">
        <f>TEXT(VLOOKUP($C100,区間記録7,2),"(#)")</f>
        <v>#N/A</v>
      </c>
      <c r="X102" s="123" t="e">
        <f>TEXT(VLOOKUP($C100,区間記録7,4),"00'00")</f>
        <v>#N/A</v>
      </c>
      <c r="Y102" s="123"/>
      <c r="Z102" s="31" t="e">
        <f>TEXT(VLOOKUP($C100,区間記録8,2),"(#)")</f>
        <v>#N/A</v>
      </c>
      <c r="AA102" s="123" t="e">
        <f>TEXT(VLOOKUP($C100,区間記録8,4),"00'00")</f>
        <v>#N/A</v>
      </c>
      <c r="AB102" s="123"/>
      <c r="AC102" s="24" t="e">
        <f>TEXT(VLOOKUP(C100,躍進,6),"(#)")</f>
        <v>#N/A</v>
      </c>
      <c r="AD102" s="25" t="e">
        <f>IF(VLOOKUP(C100,躍進,4)="","",IF(VLOOKUP(C100,躍進,4)&lt;0,TEXT(INT(ABS(VLOOKUP(C100,躍進,4))/60)*100+MOD(ABS(VLOOKUP(C100,躍進,4)),60),"-00'00"),TEXT(INT(VLOOKUP(C100,躍進,4)/60)*100+MOD(VLOOKUP(C100,躍進,4),60),"+00'00")))</f>
        <v>#N/A</v>
      </c>
    </row>
    <row r="103" spans="2:30" ht="15" hidden="1" customHeight="1">
      <c r="B103" s="112">
        <v>32</v>
      </c>
      <c r="C103" s="120" t="str">
        <f>VLOOKUP(B103,区間5,2)</f>
        <v/>
      </c>
      <c r="D103" s="42" t="str">
        <f>IF(COUNT(C103)=0,"",VLOOKUP(C103,出場校,2))</f>
        <v/>
      </c>
      <c r="E103" s="117" t="str">
        <f>IF(COUNT($C103)=0,"",VLOOKUP($C103,選手名,VLOOKUP($C103,オーダー,E$6+1)+1))</f>
        <v/>
      </c>
      <c r="F103" s="117"/>
      <c r="G103" s="28" t="str">
        <f>IF(COUNT($C103)=0,"",VLOOKUP($C103,選手学年,VLOOKUP($C103,オーダー,E$6+1)+1))</f>
        <v/>
      </c>
      <c r="H103" s="116" t="str">
        <f>IF(COUNT($C103)=0,"",VLOOKUP($C103,選手名,VLOOKUP($C103,オーダー,H$6+1)+1))</f>
        <v/>
      </c>
      <c r="I103" s="117"/>
      <c r="J103" s="28" t="str">
        <f>IF(COUNT($C103)=0,"",VLOOKUP($C103,選手学年,VLOOKUP($C103,オーダー,H$6+1)+1))</f>
        <v/>
      </c>
      <c r="K103" s="116" t="str">
        <f>IF(COUNT($C103)=0,"",VLOOKUP($C103,選手名,VLOOKUP($C103,オーダー,K$6+1)+1))</f>
        <v/>
      </c>
      <c r="L103" s="117"/>
      <c r="M103" s="28" t="str">
        <f>IF(COUNT($C103)=0,"",VLOOKUP($C103,選手学年,VLOOKUP($C103,オーダー,K$6+1)+1))</f>
        <v/>
      </c>
      <c r="N103" s="116" t="str">
        <f>IF(COUNT($C103)=0,"",VLOOKUP($C103,選手名,VLOOKUP($C103,オーダー,N$6+1)+1))</f>
        <v/>
      </c>
      <c r="O103" s="117"/>
      <c r="P103" s="28" t="str">
        <f>IF(COUNT($C103)=0,"",VLOOKUP($C103,選手学年,VLOOKUP($C103,オーダー,N$6+1)+1))</f>
        <v/>
      </c>
      <c r="Q103" s="116" t="str">
        <f>IF(COUNT($C103)=0,"",VLOOKUP($C103,選手名,VLOOKUP($C103,オーダー,Q$6+1)+1))</f>
        <v/>
      </c>
      <c r="R103" s="117"/>
      <c r="S103" s="28" t="str">
        <f>IF(COUNT($C103)=0,"",VLOOKUP($C103,選手学年,VLOOKUP($C103,オーダー,Q$6+1)+1))</f>
        <v/>
      </c>
      <c r="T103" s="116" t="str">
        <f>IF(COUNT($C103)=0,"",VLOOKUP($C103,選手名,VLOOKUP($C103,オーダー,T$6+1)+1))</f>
        <v/>
      </c>
      <c r="U103" s="117"/>
      <c r="V103" s="29" t="str">
        <f>IF(COUNT($C103)=0,"",VLOOKUP($C103,選手学年,VLOOKUP($C103,オーダー,T$6+1)+1))</f>
        <v/>
      </c>
      <c r="W103" s="116" t="str">
        <f>IF(COUNT($C103)=0,"",VLOOKUP($C103,選手名,VLOOKUP($C103,オーダー,W$6+1)+1))</f>
        <v/>
      </c>
      <c r="X103" s="117"/>
      <c r="Y103" s="28" t="str">
        <f>IF(COUNT($C103)=0,"",VLOOKUP($C103,選手学年,VLOOKUP($C103,オーダー,W$6+1)+1))</f>
        <v/>
      </c>
      <c r="Z103" s="116" t="str">
        <f>IF(COUNT($C103)=0,"",VLOOKUP($C103,選手名,VLOOKUP($C103,オーダー,Z$6+1)+1))</f>
        <v/>
      </c>
      <c r="AA103" s="117"/>
      <c r="AB103" s="28" t="str">
        <f>IF(COUNT($C103)=0,"",VLOOKUP($C103,選手学年,VLOOKUP($C103,オーダー,Z$6+1)+1))</f>
        <v/>
      </c>
      <c r="AC103" s="118" t="e">
        <f>TEXT(VLOOKUP(C103,出場校,6)*10000+VLOOKUP(C103,出場校,7)*100+VLOOKUP(C103,出場校,8),"00'00")</f>
        <v>#N/A</v>
      </c>
      <c r="AD103" s="119"/>
    </row>
    <row r="104" spans="2:30" ht="15" hidden="1" customHeight="1">
      <c r="B104" s="112"/>
      <c r="C104" s="114"/>
      <c r="D104" s="20" t="str">
        <f>IF(COUNT(C103)=0,"",TEXT(VLOOKUP(C103,出場校,3),"(@)"))</f>
        <v/>
      </c>
      <c r="E104" s="21"/>
      <c r="F104" s="107"/>
      <c r="G104" s="107"/>
      <c r="H104" s="22" t="e">
        <f>TEXT(VLOOKUP($C103,順位変動,H$6*2),"(#)")</f>
        <v>#N/A</v>
      </c>
      <c r="I104" s="107" t="e">
        <f>IF(VLOOKUP(VLOOKUP($C103,順位変動,H$6*2),区間2,4)&lt;10000,TEXT(VLOOKUP(VLOOKUP($C103,順位変動,H$6*2),区間2,4),"00'00"),TEXT(VLOOKUP(VLOOKUP($C103,順位変動,H$6*2),区間2,4),"#°00'00"))</f>
        <v>#N/A</v>
      </c>
      <c r="J104" s="107"/>
      <c r="K104" s="22" t="e">
        <f>TEXT(VLOOKUP($C103,順位変動,K$6*2),"(#)")</f>
        <v>#N/A</v>
      </c>
      <c r="L104" s="107" t="e">
        <f>IF(VLOOKUP(VLOOKUP($C103,順位変動,K$6*2),区間3,4)&lt;10000,TEXT(VLOOKUP(VLOOKUP($C103,順位変動,K$6*2),区間3,4),"00'00"),TEXT(VLOOKUP(VLOOKUP($C103,順位変動,K$6*2),区間3,4),"#°00'00"))</f>
        <v>#N/A</v>
      </c>
      <c r="M104" s="107"/>
      <c r="N104" s="22" t="e">
        <f>TEXT(VLOOKUP($C103,順位変動,N$6*2),"(#)")</f>
        <v>#N/A</v>
      </c>
      <c r="O104" s="107" t="e">
        <f>IF(VLOOKUP(VLOOKUP($C103,順位変動,N$6*2),区間4,4)&lt;10000,TEXT(VLOOKUP(VLOOKUP($C103,順位変動,N$6*2),区間4,4),"00'00"),TEXT(VLOOKUP(VLOOKUP($C103,順位変動,N$6*2),区間4,4),"#°00'00"))</f>
        <v>#N/A</v>
      </c>
      <c r="P104" s="107"/>
      <c r="Q104" s="22" t="e">
        <f>TEXT(VLOOKUP($C103,順位変動,Q$6*2),"(#)")</f>
        <v>#N/A</v>
      </c>
      <c r="R104" s="107" t="e">
        <f>IF(VLOOKUP(VLOOKUP($C103,順位変動,Q$6*2),区間5,4)&lt;10000,TEXT(VLOOKUP(VLOOKUP($C103,順位変動,Q$6*2),区間5,4),"00'00"),TEXT(VLOOKUP(VLOOKUP($C103,順位変動,Q$6*2),区間5,4),"#°00'00"))</f>
        <v>#N/A</v>
      </c>
      <c r="S104" s="107"/>
      <c r="T104" s="22" t="e">
        <f>TEXT(VLOOKUP($C103,順位変動,T$6*2),"(#)")</f>
        <v>#N/A</v>
      </c>
      <c r="U104" s="107" t="e">
        <f>IF(VLOOKUP(VLOOKUP($C103,順位変動,T$6*2),区間6,4)&lt;10000,TEXT(VLOOKUP(VLOOKUP($C103,順位変動,T$6*2),区間6,4),"00'00"),TEXT(VLOOKUP(VLOOKUP($C103,順位変動,T$6*2),区間6,4),"#°00'00"))</f>
        <v>#N/A</v>
      </c>
      <c r="V104" s="108"/>
      <c r="W104" s="22" t="e">
        <f>TEXT(VLOOKUP($C103,順位変動,W$6*2),"(#)")</f>
        <v>#N/A</v>
      </c>
      <c r="X104" s="107" t="e">
        <f>IF(VLOOKUP(VLOOKUP($C103,順位変動,W$6*2),区間7,4)&lt;10000,TEXT(VLOOKUP(VLOOKUP($C103,順位変動,W$6*2),区間7,4),"00'00"),TEXT(VLOOKUP(VLOOKUP($C103,順位変動,W$6*2),区間7,4),"#°00'00"))</f>
        <v>#N/A</v>
      </c>
      <c r="Y104" s="107"/>
      <c r="Z104" s="22" t="e">
        <f>TEXT(VLOOKUP($C103,順位変動,Z$6*2),"(#)")</f>
        <v>#N/A</v>
      </c>
      <c r="AA104" s="107" t="e">
        <f>IF(VLOOKUP(VLOOKUP($C103,順位変動,Z$6*2),区間8,4)&lt;10000,TEXT(VLOOKUP(VLOOKUP($C103,順位変動,Z$6*2),区間8,4),"00'00"),TEXT(VLOOKUP(VLOOKUP($C103,順位変動,Z$6*2),区間8,4),"#°00'00"))</f>
        <v>#N/A</v>
      </c>
      <c r="AB104" s="107"/>
      <c r="AC104" s="121" t="e">
        <f>R104</f>
        <v>#N/A</v>
      </c>
      <c r="AD104" s="122"/>
    </row>
    <row r="105" spans="2:30" ht="15" hidden="1" customHeight="1">
      <c r="B105" s="112"/>
      <c r="C105" s="115"/>
      <c r="D105" s="23" t="str">
        <f>IF(COUNT(C103)=0,"",TEXT(VLOOKUP(B103,区間5,4),"00分00秒"))</f>
        <v/>
      </c>
      <c r="E105" s="30" t="e">
        <f>TEXT(VLOOKUP($C103,順位変動,E$6*2),"(#)")</f>
        <v>#N/A</v>
      </c>
      <c r="F105" s="123" t="e">
        <f>IF(VLOOKUP(VLOOKUP($C103,順位変動,E$6*2),区間1,4)&lt;10000,TEXT(VLOOKUP(VLOOKUP($C103,順位変動,E$6*2),区間1,4),"00'00"),TEXT(VLOOKUP(VLOOKUP($C103,順位変動,E$6*2),区間1,4),"#°00'00"))</f>
        <v>#N/A</v>
      </c>
      <c r="G105" s="123"/>
      <c r="H105" s="31" t="e">
        <f>TEXT(VLOOKUP($C103,区間記録2,2),"(#)")</f>
        <v>#N/A</v>
      </c>
      <c r="I105" s="123" t="e">
        <f>TEXT(VLOOKUP($C103,区間記録2,4),"00'00")</f>
        <v>#N/A</v>
      </c>
      <c r="J105" s="123"/>
      <c r="K105" s="31" t="e">
        <f>TEXT(VLOOKUP($C103,区間記録3,2),"(#)")</f>
        <v>#N/A</v>
      </c>
      <c r="L105" s="123" t="e">
        <f>TEXT(VLOOKUP($C103,区間記録3,4),"00'00")</f>
        <v>#N/A</v>
      </c>
      <c r="M105" s="123"/>
      <c r="N105" s="31" t="e">
        <f>TEXT(VLOOKUP($C103,区間記録4,2),"(#)")</f>
        <v>#N/A</v>
      </c>
      <c r="O105" s="123" t="e">
        <f>TEXT(VLOOKUP($C103,区間記録4,4),"00'00")</f>
        <v>#N/A</v>
      </c>
      <c r="P105" s="123"/>
      <c r="Q105" s="31" t="e">
        <f>TEXT(VLOOKUP($C103,区間記録5,2),"(#)")</f>
        <v>#N/A</v>
      </c>
      <c r="R105" s="123" t="e">
        <f>TEXT(VLOOKUP($C103,区間記録5,4),"00'00")</f>
        <v>#N/A</v>
      </c>
      <c r="S105" s="123"/>
      <c r="T105" s="31" t="e">
        <f>TEXT(VLOOKUP($C103,区間記録6,2),"(#)")</f>
        <v>#N/A</v>
      </c>
      <c r="U105" s="123" t="e">
        <f>TEXT(VLOOKUP($C103,区間記録6,4),"00'00")</f>
        <v>#N/A</v>
      </c>
      <c r="V105" s="124"/>
      <c r="W105" s="31" t="e">
        <f>TEXT(VLOOKUP($C103,区間記録7,2),"(#)")</f>
        <v>#N/A</v>
      </c>
      <c r="X105" s="123" t="e">
        <f>TEXT(VLOOKUP($C103,区間記録7,4),"00'00")</f>
        <v>#N/A</v>
      </c>
      <c r="Y105" s="123"/>
      <c r="Z105" s="31" t="e">
        <f>TEXT(VLOOKUP($C103,区間記録8,2),"(#)")</f>
        <v>#N/A</v>
      </c>
      <c r="AA105" s="123" t="e">
        <f>TEXT(VLOOKUP($C103,区間記録8,4),"00'00")</f>
        <v>#N/A</v>
      </c>
      <c r="AB105" s="123"/>
      <c r="AC105" s="24" t="e">
        <f>TEXT(VLOOKUP(C103,躍進,6),"(#)")</f>
        <v>#N/A</v>
      </c>
      <c r="AD105" s="25" t="e">
        <f>IF(VLOOKUP(C103,躍進,4)="","",IF(VLOOKUP(C103,躍進,4)&lt;0,TEXT(INT(ABS(VLOOKUP(C103,躍進,4))/60)*100+MOD(ABS(VLOOKUP(C103,躍進,4)),60),"-00'00"),TEXT(INT(VLOOKUP(C103,躍進,4)/60)*100+MOD(VLOOKUP(C103,躍進,4),60),"+00'00")))</f>
        <v>#N/A</v>
      </c>
    </row>
    <row r="106" spans="2:30" ht="15" hidden="1" customHeight="1">
      <c r="B106" s="112">
        <v>33</v>
      </c>
      <c r="C106" s="120" t="str">
        <f>VLOOKUP(B106,区間5,2)</f>
        <v/>
      </c>
      <c r="D106" s="42" t="str">
        <f>IF(COUNT(C106)=0,"",VLOOKUP(C106,出場校,2))</f>
        <v/>
      </c>
      <c r="E106" s="117" t="str">
        <f>IF(COUNT($C106)=0,"",VLOOKUP($C106,選手名,VLOOKUP($C106,オーダー,E$6+1)+1))</f>
        <v/>
      </c>
      <c r="F106" s="117"/>
      <c r="G106" s="28" t="str">
        <f>IF(COUNT($C106)=0,"",VLOOKUP($C106,選手学年,VLOOKUP($C106,オーダー,E$6+1)+1))</f>
        <v/>
      </c>
      <c r="H106" s="116" t="str">
        <f>IF(COUNT($C106)=0,"",VLOOKUP($C106,選手名,VLOOKUP($C106,オーダー,H$6+1)+1))</f>
        <v/>
      </c>
      <c r="I106" s="117"/>
      <c r="J106" s="28" t="str">
        <f>IF(COUNT($C106)=0,"",VLOOKUP($C106,選手学年,VLOOKUP($C106,オーダー,H$6+1)+1))</f>
        <v/>
      </c>
      <c r="K106" s="116" t="str">
        <f>IF(COUNT($C106)=0,"",VLOOKUP($C106,選手名,VLOOKUP($C106,オーダー,K$6+1)+1))</f>
        <v/>
      </c>
      <c r="L106" s="117"/>
      <c r="M106" s="28" t="str">
        <f>IF(COUNT($C106)=0,"",VLOOKUP($C106,選手学年,VLOOKUP($C106,オーダー,K$6+1)+1))</f>
        <v/>
      </c>
      <c r="N106" s="116" t="str">
        <f>IF(COUNT($C106)=0,"",VLOOKUP($C106,選手名,VLOOKUP($C106,オーダー,N$6+1)+1))</f>
        <v/>
      </c>
      <c r="O106" s="117"/>
      <c r="P106" s="28" t="str">
        <f>IF(COUNT($C106)=0,"",VLOOKUP($C106,選手学年,VLOOKUP($C106,オーダー,N$6+1)+1))</f>
        <v/>
      </c>
      <c r="Q106" s="116" t="str">
        <f>IF(COUNT($C106)=0,"",VLOOKUP($C106,選手名,VLOOKUP($C106,オーダー,Q$6+1)+1))</f>
        <v/>
      </c>
      <c r="R106" s="117"/>
      <c r="S106" s="28" t="str">
        <f>IF(COUNT($C106)=0,"",VLOOKUP($C106,選手学年,VLOOKUP($C106,オーダー,Q$6+1)+1))</f>
        <v/>
      </c>
      <c r="T106" s="116" t="str">
        <f>IF(COUNT($C106)=0,"",VLOOKUP($C106,選手名,VLOOKUP($C106,オーダー,T$6+1)+1))</f>
        <v/>
      </c>
      <c r="U106" s="117"/>
      <c r="V106" s="29" t="str">
        <f>IF(COUNT($C106)=0,"",VLOOKUP($C106,選手学年,VLOOKUP($C106,オーダー,T$6+1)+1))</f>
        <v/>
      </c>
      <c r="W106" s="116" t="str">
        <f>IF(COUNT($C106)=0,"",VLOOKUP($C106,選手名,VLOOKUP($C106,オーダー,W$6+1)+1))</f>
        <v/>
      </c>
      <c r="X106" s="117"/>
      <c r="Y106" s="28" t="str">
        <f>IF(COUNT($C106)=0,"",VLOOKUP($C106,選手学年,VLOOKUP($C106,オーダー,W$6+1)+1))</f>
        <v/>
      </c>
      <c r="Z106" s="116" t="str">
        <f>IF(COUNT($C106)=0,"",VLOOKUP($C106,選手名,VLOOKUP($C106,オーダー,Z$6+1)+1))</f>
        <v/>
      </c>
      <c r="AA106" s="117"/>
      <c r="AB106" s="28" t="str">
        <f>IF(COUNT($C106)=0,"",VLOOKUP($C106,選手学年,VLOOKUP($C106,オーダー,Z$6+1)+1))</f>
        <v/>
      </c>
      <c r="AC106" s="118" t="e">
        <f>TEXT(VLOOKUP(C106,出場校,6)*10000+VLOOKUP(C106,出場校,7)*100+VLOOKUP(C106,出場校,8),"00'00")</f>
        <v>#N/A</v>
      </c>
      <c r="AD106" s="119"/>
    </row>
    <row r="107" spans="2:30" ht="15" hidden="1" customHeight="1">
      <c r="B107" s="112"/>
      <c r="C107" s="114"/>
      <c r="D107" s="20" t="str">
        <f>IF(COUNT(C106)=0,"",TEXT(VLOOKUP(C106,出場校,3),"(@)"))</f>
        <v/>
      </c>
      <c r="E107" s="21"/>
      <c r="F107" s="107"/>
      <c r="G107" s="107"/>
      <c r="H107" s="22" t="e">
        <f>TEXT(VLOOKUP($C106,順位変動,H$6*2),"(#)")</f>
        <v>#N/A</v>
      </c>
      <c r="I107" s="107" t="e">
        <f>IF(VLOOKUP(VLOOKUP($C106,順位変動,H$6*2),区間2,4)&lt;10000,TEXT(VLOOKUP(VLOOKUP($C106,順位変動,H$6*2),区間2,4),"00'00"),TEXT(VLOOKUP(VLOOKUP($C106,順位変動,H$6*2),区間2,4),"#°00'00"))</f>
        <v>#N/A</v>
      </c>
      <c r="J107" s="107"/>
      <c r="K107" s="22" t="e">
        <f>TEXT(VLOOKUP($C106,順位変動,K$6*2),"(#)")</f>
        <v>#N/A</v>
      </c>
      <c r="L107" s="107" t="e">
        <f>IF(VLOOKUP(VLOOKUP($C106,順位変動,K$6*2),区間3,4)&lt;10000,TEXT(VLOOKUP(VLOOKUP($C106,順位変動,K$6*2),区間3,4),"00'00"),TEXT(VLOOKUP(VLOOKUP($C106,順位変動,K$6*2),区間3,4),"#°00'00"))</f>
        <v>#N/A</v>
      </c>
      <c r="M107" s="107"/>
      <c r="N107" s="22" t="e">
        <f>TEXT(VLOOKUP($C106,順位変動,N$6*2),"(#)")</f>
        <v>#N/A</v>
      </c>
      <c r="O107" s="107" t="e">
        <f>IF(VLOOKUP(VLOOKUP($C106,順位変動,N$6*2),区間4,4)&lt;10000,TEXT(VLOOKUP(VLOOKUP($C106,順位変動,N$6*2),区間4,4),"00'00"),TEXT(VLOOKUP(VLOOKUP($C106,順位変動,N$6*2),区間4,4),"#°00'00"))</f>
        <v>#N/A</v>
      </c>
      <c r="P107" s="107"/>
      <c r="Q107" s="22" t="e">
        <f>TEXT(VLOOKUP($C106,順位変動,Q$6*2),"(#)")</f>
        <v>#N/A</v>
      </c>
      <c r="R107" s="107" t="e">
        <f>IF(VLOOKUP(VLOOKUP($C106,順位変動,Q$6*2),区間5,4)&lt;10000,TEXT(VLOOKUP(VLOOKUP($C106,順位変動,Q$6*2),区間5,4),"00'00"),TEXT(VLOOKUP(VLOOKUP($C106,順位変動,Q$6*2),区間5,4),"#°00'00"))</f>
        <v>#N/A</v>
      </c>
      <c r="S107" s="107"/>
      <c r="T107" s="22" t="e">
        <f>TEXT(VLOOKUP($C106,順位変動,T$6*2),"(#)")</f>
        <v>#N/A</v>
      </c>
      <c r="U107" s="107" t="e">
        <f>IF(VLOOKUP(VLOOKUP($C106,順位変動,T$6*2),区間6,4)&lt;10000,TEXT(VLOOKUP(VLOOKUP($C106,順位変動,T$6*2),区間6,4),"00'00"),TEXT(VLOOKUP(VLOOKUP($C106,順位変動,T$6*2),区間6,4),"#°00'00"))</f>
        <v>#N/A</v>
      </c>
      <c r="V107" s="108"/>
      <c r="W107" s="22" t="e">
        <f>TEXT(VLOOKUP($C106,順位変動,W$6*2),"(#)")</f>
        <v>#N/A</v>
      </c>
      <c r="X107" s="107" t="e">
        <f>IF(VLOOKUP(VLOOKUP($C106,順位変動,W$6*2),区間7,4)&lt;10000,TEXT(VLOOKUP(VLOOKUP($C106,順位変動,W$6*2),区間7,4),"00'00"),TEXT(VLOOKUP(VLOOKUP($C106,順位変動,W$6*2),区間7,4),"#°00'00"))</f>
        <v>#N/A</v>
      </c>
      <c r="Y107" s="107"/>
      <c r="Z107" s="22" t="e">
        <f>TEXT(VLOOKUP($C106,順位変動,Z$6*2),"(#)")</f>
        <v>#N/A</v>
      </c>
      <c r="AA107" s="107" t="e">
        <f>IF(VLOOKUP(VLOOKUP($C106,順位変動,Z$6*2),区間8,4)&lt;10000,TEXT(VLOOKUP(VLOOKUP($C106,順位変動,Z$6*2),区間8,4),"00'00"),TEXT(VLOOKUP(VLOOKUP($C106,順位変動,Z$6*2),区間8,4),"#°00'00"))</f>
        <v>#N/A</v>
      </c>
      <c r="AB107" s="107"/>
      <c r="AC107" s="121" t="e">
        <f>R107</f>
        <v>#N/A</v>
      </c>
      <c r="AD107" s="122"/>
    </row>
    <row r="108" spans="2:30" ht="15" hidden="1" customHeight="1">
      <c r="B108" s="112"/>
      <c r="C108" s="115"/>
      <c r="D108" s="23" t="str">
        <f>IF(COUNT(C106)=0,"",TEXT(VLOOKUP(B106,区間5,4),"00分00秒"))</f>
        <v/>
      </c>
      <c r="E108" s="30" t="e">
        <f>TEXT(VLOOKUP($C106,順位変動,E$6*2),"(#)")</f>
        <v>#N/A</v>
      </c>
      <c r="F108" s="123" t="e">
        <f>IF(VLOOKUP(VLOOKUP($C106,順位変動,E$6*2),区間1,4)&lt;10000,TEXT(VLOOKUP(VLOOKUP($C106,順位変動,E$6*2),区間1,4),"00'00"),TEXT(VLOOKUP(VLOOKUP($C106,順位変動,E$6*2),区間1,4),"#°00'00"))</f>
        <v>#N/A</v>
      </c>
      <c r="G108" s="123"/>
      <c r="H108" s="31" t="e">
        <f>TEXT(VLOOKUP($C106,区間記録2,2),"(#)")</f>
        <v>#N/A</v>
      </c>
      <c r="I108" s="123" t="e">
        <f>TEXT(VLOOKUP($C106,区間記録2,4),"00'00")</f>
        <v>#N/A</v>
      </c>
      <c r="J108" s="123"/>
      <c r="K108" s="31" t="e">
        <f>TEXT(VLOOKUP($C106,区間記録3,2),"(#)")</f>
        <v>#N/A</v>
      </c>
      <c r="L108" s="123" t="e">
        <f>TEXT(VLOOKUP($C106,区間記録3,4),"00'00")</f>
        <v>#N/A</v>
      </c>
      <c r="M108" s="123"/>
      <c r="N108" s="31" t="e">
        <f>TEXT(VLOOKUP($C106,区間記録4,2),"(#)")</f>
        <v>#N/A</v>
      </c>
      <c r="O108" s="123" t="e">
        <f>TEXT(VLOOKUP($C106,区間記録4,4),"00'00")</f>
        <v>#N/A</v>
      </c>
      <c r="P108" s="123"/>
      <c r="Q108" s="31" t="e">
        <f>TEXT(VLOOKUP($C106,区間記録5,2),"(#)")</f>
        <v>#N/A</v>
      </c>
      <c r="R108" s="123" t="e">
        <f>TEXT(VLOOKUP($C106,区間記録5,4),"00'00")</f>
        <v>#N/A</v>
      </c>
      <c r="S108" s="123"/>
      <c r="T108" s="31" t="e">
        <f>TEXT(VLOOKUP($C106,区間記録6,2),"(#)")</f>
        <v>#N/A</v>
      </c>
      <c r="U108" s="123" t="e">
        <f>TEXT(VLOOKUP($C106,区間記録6,4),"00'00")</f>
        <v>#N/A</v>
      </c>
      <c r="V108" s="124"/>
      <c r="W108" s="31" t="e">
        <f>TEXT(VLOOKUP($C106,区間記録7,2),"(#)")</f>
        <v>#N/A</v>
      </c>
      <c r="X108" s="123" t="e">
        <f>TEXT(VLOOKUP($C106,区間記録7,4),"00'00")</f>
        <v>#N/A</v>
      </c>
      <c r="Y108" s="123"/>
      <c r="Z108" s="31" t="e">
        <f>TEXT(VLOOKUP($C106,区間記録8,2),"(#)")</f>
        <v>#N/A</v>
      </c>
      <c r="AA108" s="123" t="e">
        <f>TEXT(VLOOKUP($C106,区間記録8,4),"00'00")</f>
        <v>#N/A</v>
      </c>
      <c r="AB108" s="123"/>
      <c r="AC108" s="24" t="e">
        <f>TEXT(VLOOKUP(C106,躍進,6),"(#)")</f>
        <v>#N/A</v>
      </c>
      <c r="AD108" s="25" t="e">
        <f>IF(VLOOKUP(C106,躍進,4)="","",IF(VLOOKUP(C106,躍進,4)&lt;0,TEXT(INT(ABS(VLOOKUP(C106,躍進,4))/60)*100+MOD(ABS(VLOOKUP(C106,躍進,4)),60),"-00'00"),TEXT(INT(VLOOKUP(C106,躍進,4)/60)*100+MOD(VLOOKUP(C106,躍進,4),60),"+00'00")))</f>
        <v>#N/A</v>
      </c>
    </row>
    <row r="109" spans="2:30" ht="15" hidden="1" customHeight="1">
      <c r="B109" s="112">
        <v>34</v>
      </c>
      <c r="C109" s="120" t="str">
        <f>VLOOKUP(B109,区間5,2)</f>
        <v/>
      </c>
      <c r="D109" s="42" t="str">
        <f>IF(COUNT(C109)=0,"",VLOOKUP(C109,出場校,2))</f>
        <v/>
      </c>
      <c r="E109" s="117" t="str">
        <f>IF(COUNT($C109)=0,"",VLOOKUP($C109,選手名,VLOOKUP($C109,オーダー,E$6+1)+1))</f>
        <v/>
      </c>
      <c r="F109" s="117"/>
      <c r="G109" s="28" t="str">
        <f>IF(COUNT($C109)=0,"",VLOOKUP($C109,選手学年,VLOOKUP($C109,オーダー,E$6+1)+1))</f>
        <v/>
      </c>
      <c r="H109" s="116" t="str">
        <f>IF(COUNT($C109)=0,"",VLOOKUP($C109,選手名,VLOOKUP($C109,オーダー,H$6+1)+1))</f>
        <v/>
      </c>
      <c r="I109" s="117"/>
      <c r="J109" s="28" t="str">
        <f>IF(COUNT($C109)=0,"",VLOOKUP($C109,選手学年,VLOOKUP($C109,オーダー,H$6+1)+1))</f>
        <v/>
      </c>
      <c r="K109" s="116" t="str">
        <f>IF(COUNT($C109)=0,"",VLOOKUP($C109,選手名,VLOOKUP($C109,オーダー,K$6+1)+1))</f>
        <v/>
      </c>
      <c r="L109" s="117"/>
      <c r="M109" s="28" t="str">
        <f>IF(COUNT($C109)=0,"",VLOOKUP($C109,選手学年,VLOOKUP($C109,オーダー,K$6+1)+1))</f>
        <v/>
      </c>
      <c r="N109" s="116" t="str">
        <f>IF(COUNT($C109)=0,"",VLOOKUP($C109,選手名,VLOOKUP($C109,オーダー,N$6+1)+1))</f>
        <v/>
      </c>
      <c r="O109" s="117"/>
      <c r="P109" s="28" t="str">
        <f>IF(COUNT($C109)=0,"",VLOOKUP($C109,選手学年,VLOOKUP($C109,オーダー,N$6+1)+1))</f>
        <v/>
      </c>
      <c r="Q109" s="116" t="str">
        <f>IF(COUNT($C109)=0,"",VLOOKUP($C109,選手名,VLOOKUP($C109,オーダー,Q$6+1)+1))</f>
        <v/>
      </c>
      <c r="R109" s="117"/>
      <c r="S109" s="28" t="str">
        <f>IF(COUNT($C109)=0,"",VLOOKUP($C109,選手学年,VLOOKUP($C109,オーダー,Q$6+1)+1))</f>
        <v/>
      </c>
      <c r="T109" s="116" t="str">
        <f>IF(COUNT($C109)=0,"",VLOOKUP($C109,選手名,VLOOKUP($C109,オーダー,T$6+1)+1))</f>
        <v/>
      </c>
      <c r="U109" s="117"/>
      <c r="V109" s="29" t="str">
        <f>IF(COUNT($C109)=0,"",VLOOKUP($C109,選手学年,VLOOKUP($C109,オーダー,T$6+1)+1))</f>
        <v/>
      </c>
      <c r="W109" s="116" t="str">
        <f>IF(COUNT($C109)=0,"",VLOOKUP($C109,選手名,VLOOKUP($C109,オーダー,W$6+1)+1))</f>
        <v/>
      </c>
      <c r="X109" s="117"/>
      <c r="Y109" s="28" t="str">
        <f>IF(COUNT($C109)=0,"",VLOOKUP($C109,選手学年,VLOOKUP($C109,オーダー,W$6+1)+1))</f>
        <v/>
      </c>
      <c r="Z109" s="116" t="str">
        <f>IF(COUNT($C109)=0,"",VLOOKUP($C109,選手名,VLOOKUP($C109,オーダー,Z$6+1)+1))</f>
        <v/>
      </c>
      <c r="AA109" s="117"/>
      <c r="AB109" s="28" t="str">
        <f>IF(COUNT($C109)=0,"",VLOOKUP($C109,選手学年,VLOOKUP($C109,オーダー,Z$6+1)+1))</f>
        <v/>
      </c>
      <c r="AC109" s="118" t="e">
        <f>TEXT(VLOOKUP(C109,出場校,6)*10000+VLOOKUP(C109,出場校,7)*100+VLOOKUP(C109,出場校,8),"00'00")</f>
        <v>#N/A</v>
      </c>
      <c r="AD109" s="119"/>
    </row>
    <row r="110" spans="2:30" ht="15" hidden="1" customHeight="1">
      <c r="B110" s="112"/>
      <c r="C110" s="114"/>
      <c r="D110" s="20" t="str">
        <f>IF(COUNT(C109)=0,"",TEXT(VLOOKUP(C109,出場校,3),"(@)"))</f>
        <v/>
      </c>
      <c r="E110" s="21"/>
      <c r="F110" s="107"/>
      <c r="G110" s="107"/>
      <c r="H110" s="22" t="e">
        <f>TEXT(VLOOKUP($C109,順位変動,H$6*2),"(#)")</f>
        <v>#N/A</v>
      </c>
      <c r="I110" s="107" t="e">
        <f>IF(VLOOKUP(VLOOKUP($C109,順位変動,H$6*2),区間2,4)&lt;10000,TEXT(VLOOKUP(VLOOKUP($C109,順位変動,H$6*2),区間2,4),"00'00"),TEXT(VLOOKUP(VLOOKUP($C109,順位変動,H$6*2),区間2,4),"#°00'00"))</f>
        <v>#N/A</v>
      </c>
      <c r="J110" s="107"/>
      <c r="K110" s="22" t="e">
        <f>TEXT(VLOOKUP($C109,順位変動,K$6*2),"(#)")</f>
        <v>#N/A</v>
      </c>
      <c r="L110" s="107" t="e">
        <f>IF(VLOOKUP(VLOOKUP($C109,順位変動,K$6*2),区間3,4)&lt;10000,TEXT(VLOOKUP(VLOOKUP($C109,順位変動,K$6*2),区間3,4),"00'00"),TEXT(VLOOKUP(VLOOKUP($C109,順位変動,K$6*2),区間3,4),"#°00'00"))</f>
        <v>#N/A</v>
      </c>
      <c r="M110" s="107"/>
      <c r="N110" s="22" t="e">
        <f>TEXT(VLOOKUP($C109,順位変動,N$6*2),"(#)")</f>
        <v>#N/A</v>
      </c>
      <c r="O110" s="107" t="e">
        <f>IF(VLOOKUP(VLOOKUP($C109,順位変動,N$6*2),区間4,4)&lt;10000,TEXT(VLOOKUP(VLOOKUP($C109,順位変動,N$6*2),区間4,4),"00'00"),TEXT(VLOOKUP(VLOOKUP($C109,順位変動,N$6*2),区間4,4),"#°00'00"))</f>
        <v>#N/A</v>
      </c>
      <c r="P110" s="107"/>
      <c r="Q110" s="22" t="e">
        <f>TEXT(VLOOKUP($C109,順位変動,Q$6*2),"(#)")</f>
        <v>#N/A</v>
      </c>
      <c r="R110" s="107" t="e">
        <f>IF(VLOOKUP(VLOOKUP($C109,順位変動,Q$6*2),区間5,4)&lt;10000,TEXT(VLOOKUP(VLOOKUP($C109,順位変動,Q$6*2),区間5,4),"00'00"),TEXT(VLOOKUP(VLOOKUP($C109,順位変動,Q$6*2),区間5,4),"#°00'00"))</f>
        <v>#N/A</v>
      </c>
      <c r="S110" s="107"/>
      <c r="T110" s="22" t="e">
        <f>TEXT(VLOOKUP($C109,順位変動,T$6*2),"(#)")</f>
        <v>#N/A</v>
      </c>
      <c r="U110" s="107" t="e">
        <f>IF(VLOOKUP(VLOOKUP($C109,順位変動,T$6*2),区間6,4)&lt;10000,TEXT(VLOOKUP(VLOOKUP($C109,順位変動,T$6*2),区間6,4),"00'00"),TEXT(VLOOKUP(VLOOKUP($C109,順位変動,T$6*2),区間6,4),"#°00'00"))</f>
        <v>#N/A</v>
      </c>
      <c r="V110" s="108"/>
      <c r="W110" s="22" t="e">
        <f>TEXT(VLOOKUP($C109,順位変動,W$6*2),"(#)")</f>
        <v>#N/A</v>
      </c>
      <c r="X110" s="107" t="e">
        <f>IF(VLOOKUP(VLOOKUP($C109,順位変動,W$6*2),区間7,4)&lt;10000,TEXT(VLOOKUP(VLOOKUP($C109,順位変動,W$6*2),区間7,4),"00'00"),TEXT(VLOOKUP(VLOOKUP($C109,順位変動,W$6*2),区間7,4),"#°00'00"))</f>
        <v>#N/A</v>
      </c>
      <c r="Y110" s="107"/>
      <c r="Z110" s="22" t="e">
        <f>TEXT(VLOOKUP($C109,順位変動,Z$6*2),"(#)")</f>
        <v>#N/A</v>
      </c>
      <c r="AA110" s="107" t="e">
        <f>IF(VLOOKUP(VLOOKUP($C109,順位変動,Z$6*2),区間8,4)&lt;10000,TEXT(VLOOKUP(VLOOKUP($C109,順位変動,Z$6*2),区間8,4),"00'00"),TEXT(VLOOKUP(VLOOKUP($C109,順位変動,Z$6*2),区間8,4),"#°00'00"))</f>
        <v>#N/A</v>
      </c>
      <c r="AB110" s="107"/>
      <c r="AC110" s="121" t="e">
        <f>R110</f>
        <v>#N/A</v>
      </c>
      <c r="AD110" s="122"/>
    </row>
    <row r="111" spans="2:30" ht="15" hidden="1" customHeight="1">
      <c r="B111" s="112"/>
      <c r="C111" s="115"/>
      <c r="D111" s="23" t="str">
        <f>IF(COUNT(C109)=0,"",TEXT(VLOOKUP(B109,区間5,4),"00分00秒"))</f>
        <v/>
      </c>
      <c r="E111" s="30" t="e">
        <f>TEXT(VLOOKUP($C109,順位変動,E$6*2),"(#)")</f>
        <v>#N/A</v>
      </c>
      <c r="F111" s="123" t="e">
        <f>IF(VLOOKUP(VLOOKUP($C109,順位変動,E$6*2),区間1,4)&lt;10000,TEXT(VLOOKUP(VLOOKUP($C109,順位変動,E$6*2),区間1,4),"00'00"),TEXT(VLOOKUP(VLOOKUP($C109,順位変動,E$6*2),区間1,4),"#°00'00"))</f>
        <v>#N/A</v>
      </c>
      <c r="G111" s="123"/>
      <c r="H111" s="31" t="e">
        <f>TEXT(VLOOKUP($C109,区間記録2,2),"(#)")</f>
        <v>#N/A</v>
      </c>
      <c r="I111" s="123" t="e">
        <f>TEXT(VLOOKUP($C109,区間記録2,4),"00'00")</f>
        <v>#N/A</v>
      </c>
      <c r="J111" s="123"/>
      <c r="K111" s="31" t="e">
        <f>TEXT(VLOOKUP($C109,区間記録3,2),"(#)")</f>
        <v>#N/A</v>
      </c>
      <c r="L111" s="123" t="e">
        <f>TEXT(VLOOKUP($C109,区間記録3,4),"00'00")</f>
        <v>#N/A</v>
      </c>
      <c r="M111" s="123"/>
      <c r="N111" s="31" t="e">
        <f>TEXT(VLOOKUP($C109,区間記録4,2),"(#)")</f>
        <v>#N/A</v>
      </c>
      <c r="O111" s="123" t="e">
        <f>TEXT(VLOOKUP($C109,区間記録4,4),"00'00")</f>
        <v>#N/A</v>
      </c>
      <c r="P111" s="123"/>
      <c r="Q111" s="31" t="e">
        <f>TEXT(VLOOKUP($C109,区間記録5,2),"(#)")</f>
        <v>#N/A</v>
      </c>
      <c r="R111" s="123" t="e">
        <f>TEXT(VLOOKUP($C109,区間記録5,4),"00'00")</f>
        <v>#N/A</v>
      </c>
      <c r="S111" s="123"/>
      <c r="T111" s="31" t="e">
        <f>TEXT(VLOOKUP($C109,区間記録6,2),"(#)")</f>
        <v>#N/A</v>
      </c>
      <c r="U111" s="123" t="e">
        <f>TEXT(VLOOKUP($C109,区間記録6,4),"00'00")</f>
        <v>#N/A</v>
      </c>
      <c r="V111" s="124"/>
      <c r="W111" s="31" t="e">
        <f>TEXT(VLOOKUP($C109,区間記録7,2),"(#)")</f>
        <v>#N/A</v>
      </c>
      <c r="X111" s="123" t="e">
        <f>TEXT(VLOOKUP($C109,区間記録7,4),"00'00")</f>
        <v>#N/A</v>
      </c>
      <c r="Y111" s="123"/>
      <c r="Z111" s="31" t="e">
        <f>TEXT(VLOOKUP($C109,区間記録8,2),"(#)")</f>
        <v>#N/A</v>
      </c>
      <c r="AA111" s="123" t="e">
        <f>TEXT(VLOOKUP($C109,区間記録8,4),"00'00")</f>
        <v>#N/A</v>
      </c>
      <c r="AB111" s="123"/>
      <c r="AC111" s="24" t="e">
        <f>TEXT(VLOOKUP(C109,躍進,6),"(#)")</f>
        <v>#N/A</v>
      </c>
      <c r="AD111" s="25" t="e">
        <f>IF(VLOOKUP(C109,躍進,4)="","",IF(VLOOKUP(C109,躍進,4)&lt;0,TEXT(INT(ABS(VLOOKUP(C109,躍進,4))/60)*100+MOD(ABS(VLOOKUP(C109,躍進,4)),60),"-00'00"),TEXT(INT(VLOOKUP(C109,躍進,4)/60)*100+MOD(VLOOKUP(C109,躍進,4),60),"+00'00")))</f>
        <v>#N/A</v>
      </c>
    </row>
    <row r="112" spans="2:30" ht="15" hidden="1" customHeight="1">
      <c r="B112" s="112">
        <v>35</v>
      </c>
      <c r="C112" s="120" t="str">
        <f>VLOOKUP(B112,区間5,2)</f>
        <v/>
      </c>
      <c r="D112" s="42" t="str">
        <f>IF(COUNT(C112)=0,"",VLOOKUP(C112,出場校,2))</f>
        <v/>
      </c>
      <c r="E112" s="117" t="str">
        <f>IF(COUNT($C112)=0,"",VLOOKUP($C112,選手名,VLOOKUP($C112,オーダー,E$6+1)+1))</f>
        <v/>
      </c>
      <c r="F112" s="117"/>
      <c r="G112" s="28" t="str">
        <f>IF(COUNT($C112)=0,"",VLOOKUP($C112,選手学年,VLOOKUP($C112,オーダー,E$6+1)+1))</f>
        <v/>
      </c>
      <c r="H112" s="116" t="str">
        <f>IF(COUNT($C112)=0,"",VLOOKUP($C112,選手名,VLOOKUP($C112,オーダー,H$6+1)+1))</f>
        <v/>
      </c>
      <c r="I112" s="117"/>
      <c r="J112" s="28" t="str">
        <f>IF(COUNT($C112)=0,"",VLOOKUP($C112,選手学年,VLOOKUP($C112,オーダー,H$6+1)+1))</f>
        <v/>
      </c>
      <c r="K112" s="116" t="str">
        <f>IF(COUNT($C112)=0,"",VLOOKUP($C112,選手名,VLOOKUP($C112,オーダー,K$6+1)+1))</f>
        <v/>
      </c>
      <c r="L112" s="117"/>
      <c r="M112" s="28" t="str">
        <f>IF(COUNT($C112)=0,"",VLOOKUP($C112,選手学年,VLOOKUP($C112,オーダー,K$6+1)+1))</f>
        <v/>
      </c>
      <c r="N112" s="116" t="str">
        <f>IF(COUNT($C112)=0,"",VLOOKUP($C112,選手名,VLOOKUP($C112,オーダー,N$6+1)+1))</f>
        <v/>
      </c>
      <c r="O112" s="117"/>
      <c r="P112" s="28" t="str">
        <f>IF(COUNT($C112)=0,"",VLOOKUP($C112,選手学年,VLOOKUP($C112,オーダー,N$6+1)+1))</f>
        <v/>
      </c>
      <c r="Q112" s="116" t="str">
        <f>IF(COUNT($C112)=0,"",VLOOKUP($C112,選手名,VLOOKUP($C112,オーダー,Q$6+1)+1))</f>
        <v/>
      </c>
      <c r="R112" s="117"/>
      <c r="S112" s="28" t="str">
        <f>IF(COUNT($C112)=0,"",VLOOKUP($C112,選手学年,VLOOKUP($C112,オーダー,Q$6+1)+1))</f>
        <v/>
      </c>
      <c r="T112" s="116" t="str">
        <f>IF(COUNT($C112)=0,"",VLOOKUP($C112,選手名,VLOOKUP($C112,オーダー,T$6+1)+1))</f>
        <v/>
      </c>
      <c r="U112" s="117"/>
      <c r="V112" s="29" t="str">
        <f>IF(COUNT($C112)=0,"",VLOOKUP($C112,選手学年,VLOOKUP($C112,オーダー,T$6+1)+1))</f>
        <v/>
      </c>
      <c r="W112" s="116" t="str">
        <f>IF(COUNT($C112)=0,"",VLOOKUP($C112,選手名,VLOOKUP($C112,オーダー,W$6+1)+1))</f>
        <v/>
      </c>
      <c r="X112" s="117"/>
      <c r="Y112" s="28" t="str">
        <f>IF(COUNT($C112)=0,"",VLOOKUP($C112,選手学年,VLOOKUP($C112,オーダー,W$6+1)+1))</f>
        <v/>
      </c>
      <c r="Z112" s="116" t="str">
        <f>IF(COUNT($C112)=0,"",VLOOKUP($C112,選手名,VLOOKUP($C112,オーダー,Z$6+1)+1))</f>
        <v/>
      </c>
      <c r="AA112" s="117"/>
      <c r="AB112" s="28" t="str">
        <f>IF(COUNT($C112)=0,"",VLOOKUP($C112,選手学年,VLOOKUP($C112,オーダー,Z$6+1)+1))</f>
        <v/>
      </c>
      <c r="AC112" s="118" t="e">
        <f>TEXT(VLOOKUP(C112,出場校,6)*10000+VLOOKUP(C112,出場校,7)*100+VLOOKUP(C112,出場校,8),"00'00")</f>
        <v>#N/A</v>
      </c>
      <c r="AD112" s="119"/>
    </row>
    <row r="113" spans="2:30" ht="15" hidden="1" customHeight="1">
      <c r="B113" s="112"/>
      <c r="C113" s="114"/>
      <c r="D113" s="20" t="str">
        <f>IF(COUNT(C112)=0,"",TEXT(VLOOKUP(C112,出場校,3),"(@)"))</f>
        <v/>
      </c>
      <c r="E113" s="21"/>
      <c r="F113" s="107"/>
      <c r="G113" s="107"/>
      <c r="H113" s="22" t="e">
        <f>TEXT(VLOOKUP($C112,順位変動,H$6*2),"(#)")</f>
        <v>#N/A</v>
      </c>
      <c r="I113" s="107" t="e">
        <f>IF(VLOOKUP(VLOOKUP($C112,順位変動,H$6*2),区間2,4)&lt;10000,TEXT(VLOOKUP(VLOOKUP($C112,順位変動,H$6*2),区間2,4),"00'00"),TEXT(VLOOKUP(VLOOKUP($C112,順位変動,H$6*2),区間2,4),"#°00'00"))</f>
        <v>#N/A</v>
      </c>
      <c r="J113" s="107"/>
      <c r="K113" s="22" t="e">
        <f>TEXT(VLOOKUP($C112,順位変動,K$6*2),"(#)")</f>
        <v>#N/A</v>
      </c>
      <c r="L113" s="107" t="e">
        <f>IF(VLOOKUP(VLOOKUP($C112,順位変動,K$6*2),区間3,4)&lt;10000,TEXT(VLOOKUP(VLOOKUP($C112,順位変動,K$6*2),区間3,4),"00'00"),TEXT(VLOOKUP(VLOOKUP($C112,順位変動,K$6*2),区間3,4),"#°00'00"))</f>
        <v>#N/A</v>
      </c>
      <c r="M113" s="107"/>
      <c r="N113" s="22" t="e">
        <f>TEXT(VLOOKUP($C112,順位変動,N$6*2),"(#)")</f>
        <v>#N/A</v>
      </c>
      <c r="O113" s="107" t="e">
        <f>IF(VLOOKUP(VLOOKUP($C112,順位変動,N$6*2),区間4,4)&lt;10000,TEXT(VLOOKUP(VLOOKUP($C112,順位変動,N$6*2),区間4,4),"00'00"),TEXT(VLOOKUP(VLOOKUP($C112,順位変動,N$6*2),区間4,4),"#°00'00"))</f>
        <v>#N/A</v>
      </c>
      <c r="P113" s="107"/>
      <c r="Q113" s="22" t="e">
        <f>TEXT(VLOOKUP($C112,順位変動,Q$6*2),"(#)")</f>
        <v>#N/A</v>
      </c>
      <c r="R113" s="107" t="e">
        <f>IF(VLOOKUP(VLOOKUP($C112,順位変動,Q$6*2),区間5,4)&lt;10000,TEXT(VLOOKUP(VLOOKUP($C112,順位変動,Q$6*2),区間5,4),"00'00"),TEXT(VLOOKUP(VLOOKUP($C112,順位変動,Q$6*2),区間5,4),"#°00'00"))</f>
        <v>#N/A</v>
      </c>
      <c r="S113" s="107"/>
      <c r="T113" s="22" t="e">
        <f>TEXT(VLOOKUP($C112,順位変動,T$6*2),"(#)")</f>
        <v>#N/A</v>
      </c>
      <c r="U113" s="107" t="e">
        <f>IF(VLOOKUP(VLOOKUP($C112,順位変動,T$6*2),区間6,4)&lt;10000,TEXT(VLOOKUP(VLOOKUP($C112,順位変動,T$6*2),区間6,4),"00'00"),TEXT(VLOOKUP(VLOOKUP($C112,順位変動,T$6*2),区間6,4),"#°00'00"))</f>
        <v>#N/A</v>
      </c>
      <c r="V113" s="108"/>
      <c r="W113" s="22" t="e">
        <f>TEXT(VLOOKUP($C112,順位変動,W$6*2),"(#)")</f>
        <v>#N/A</v>
      </c>
      <c r="X113" s="107" t="e">
        <f>IF(VLOOKUP(VLOOKUP($C112,順位変動,W$6*2),区間7,4)&lt;10000,TEXT(VLOOKUP(VLOOKUP($C112,順位変動,W$6*2),区間7,4),"00'00"),TEXT(VLOOKUP(VLOOKUP($C112,順位変動,W$6*2),区間7,4),"#°00'00"))</f>
        <v>#N/A</v>
      </c>
      <c r="Y113" s="107"/>
      <c r="Z113" s="22" t="e">
        <f>TEXT(VLOOKUP($C112,順位変動,Z$6*2),"(#)")</f>
        <v>#N/A</v>
      </c>
      <c r="AA113" s="107" t="e">
        <f>IF(VLOOKUP(VLOOKUP($C112,順位変動,Z$6*2),区間8,4)&lt;10000,TEXT(VLOOKUP(VLOOKUP($C112,順位変動,Z$6*2),区間8,4),"00'00"),TEXT(VLOOKUP(VLOOKUP($C112,順位変動,Z$6*2),区間8,4),"#°00'00"))</f>
        <v>#N/A</v>
      </c>
      <c r="AB113" s="107"/>
      <c r="AC113" s="121" t="e">
        <f>R113</f>
        <v>#N/A</v>
      </c>
      <c r="AD113" s="122"/>
    </row>
    <row r="114" spans="2:30" ht="15" hidden="1" customHeight="1">
      <c r="B114" s="112"/>
      <c r="C114" s="115"/>
      <c r="D114" s="23" t="str">
        <f>IF(COUNT(C112)=0,"",TEXT(VLOOKUP(B112,区間5,4),"00分00秒"))</f>
        <v/>
      </c>
      <c r="E114" s="30" t="e">
        <f>TEXT(VLOOKUP($C112,順位変動,E$6*2),"(#)")</f>
        <v>#N/A</v>
      </c>
      <c r="F114" s="123" t="e">
        <f>IF(VLOOKUP(VLOOKUP($C112,順位変動,E$6*2),区間1,4)&lt;10000,TEXT(VLOOKUP(VLOOKUP($C112,順位変動,E$6*2),区間1,4),"00'00"),TEXT(VLOOKUP(VLOOKUP($C112,順位変動,E$6*2),区間1,4),"#°00'00"))</f>
        <v>#N/A</v>
      </c>
      <c r="G114" s="123"/>
      <c r="H114" s="31" t="e">
        <f>TEXT(VLOOKUP($C112,区間記録2,2),"(#)")</f>
        <v>#N/A</v>
      </c>
      <c r="I114" s="123" t="e">
        <f>TEXT(VLOOKUP($C112,区間記録2,4),"00'00")</f>
        <v>#N/A</v>
      </c>
      <c r="J114" s="123"/>
      <c r="K114" s="31" t="e">
        <f>TEXT(VLOOKUP($C112,区間記録3,2),"(#)")</f>
        <v>#N/A</v>
      </c>
      <c r="L114" s="123" t="e">
        <f>TEXT(VLOOKUP($C112,区間記録3,4),"00'00")</f>
        <v>#N/A</v>
      </c>
      <c r="M114" s="123"/>
      <c r="N114" s="31" t="e">
        <f>TEXT(VLOOKUP($C112,区間記録4,2),"(#)")</f>
        <v>#N/A</v>
      </c>
      <c r="O114" s="123" t="e">
        <f>TEXT(VLOOKUP($C112,区間記録4,4),"00'00")</f>
        <v>#N/A</v>
      </c>
      <c r="P114" s="123"/>
      <c r="Q114" s="31" t="e">
        <f>TEXT(VLOOKUP($C112,区間記録5,2),"(#)")</f>
        <v>#N/A</v>
      </c>
      <c r="R114" s="123" t="e">
        <f>TEXT(VLOOKUP($C112,区間記録5,4),"00'00")</f>
        <v>#N/A</v>
      </c>
      <c r="S114" s="123"/>
      <c r="T114" s="31" t="e">
        <f>TEXT(VLOOKUP($C112,区間記録6,2),"(#)")</f>
        <v>#N/A</v>
      </c>
      <c r="U114" s="123" t="e">
        <f>TEXT(VLOOKUP($C112,区間記録6,4),"00'00")</f>
        <v>#N/A</v>
      </c>
      <c r="V114" s="124"/>
      <c r="W114" s="31" t="e">
        <f>TEXT(VLOOKUP($C112,区間記録7,2),"(#)")</f>
        <v>#N/A</v>
      </c>
      <c r="X114" s="123" t="e">
        <f>TEXT(VLOOKUP($C112,区間記録7,4),"00'00")</f>
        <v>#N/A</v>
      </c>
      <c r="Y114" s="123"/>
      <c r="Z114" s="31" t="e">
        <f>TEXT(VLOOKUP($C112,区間記録8,2),"(#)")</f>
        <v>#N/A</v>
      </c>
      <c r="AA114" s="123" t="e">
        <f>TEXT(VLOOKUP($C112,区間記録8,4),"00'00")</f>
        <v>#N/A</v>
      </c>
      <c r="AB114" s="123"/>
      <c r="AC114" s="24" t="e">
        <f>TEXT(VLOOKUP(C112,躍進,6),"(#)")</f>
        <v>#N/A</v>
      </c>
      <c r="AD114" s="25" t="e">
        <f>IF(VLOOKUP(C112,躍進,4)="","",IF(VLOOKUP(C112,躍進,4)&lt;0,TEXT(INT(ABS(VLOOKUP(C112,躍進,4))/60)*100+MOD(ABS(VLOOKUP(C112,躍進,4)),60),"-00'00"),TEXT(INT(VLOOKUP(C112,躍進,4)/60)*100+MOD(VLOOKUP(C112,躍進,4),60),"+00'00")))</f>
        <v>#N/A</v>
      </c>
    </row>
    <row r="115" spans="2:30" ht="15" hidden="1" customHeight="1">
      <c r="B115" s="112">
        <v>36</v>
      </c>
      <c r="C115" s="120" t="str">
        <f>VLOOKUP(B115,区間5,2)</f>
        <v/>
      </c>
      <c r="D115" s="42" t="str">
        <f>IF(COUNT(C115)=0,"",VLOOKUP(C115,出場校,2))</f>
        <v/>
      </c>
      <c r="E115" s="117" t="str">
        <f>IF(COUNT($C115)=0,"",VLOOKUP($C115,選手名,VLOOKUP($C115,オーダー,E$6+1)+1))</f>
        <v/>
      </c>
      <c r="F115" s="117"/>
      <c r="G115" s="28" t="str">
        <f>IF(COUNT($C115)=0,"",VLOOKUP($C115,選手学年,VLOOKUP($C115,オーダー,E$6+1)+1))</f>
        <v/>
      </c>
      <c r="H115" s="116" t="str">
        <f>IF(COUNT($C115)=0,"",VLOOKUP($C115,選手名,VLOOKUP($C115,オーダー,H$6+1)+1))</f>
        <v/>
      </c>
      <c r="I115" s="117"/>
      <c r="J115" s="28" t="str">
        <f>IF(COUNT($C115)=0,"",VLOOKUP($C115,選手学年,VLOOKUP($C115,オーダー,H$6+1)+1))</f>
        <v/>
      </c>
      <c r="K115" s="116" t="str">
        <f>IF(COUNT($C115)=0,"",VLOOKUP($C115,選手名,VLOOKUP($C115,オーダー,K$6+1)+1))</f>
        <v/>
      </c>
      <c r="L115" s="117"/>
      <c r="M115" s="28" t="str">
        <f>IF(COUNT($C115)=0,"",VLOOKUP($C115,選手学年,VLOOKUP($C115,オーダー,K$6+1)+1))</f>
        <v/>
      </c>
      <c r="N115" s="116" t="str">
        <f>IF(COUNT($C115)=0,"",VLOOKUP($C115,選手名,VLOOKUP($C115,オーダー,N$6+1)+1))</f>
        <v/>
      </c>
      <c r="O115" s="117"/>
      <c r="P115" s="28" t="str">
        <f>IF(COUNT($C115)=0,"",VLOOKUP($C115,選手学年,VLOOKUP($C115,オーダー,N$6+1)+1))</f>
        <v/>
      </c>
      <c r="Q115" s="116" t="str">
        <f>IF(COUNT($C115)=0,"",VLOOKUP($C115,選手名,VLOOKUP($C115,オーダー,Q$6+1)+1))</f>
        <v/>
      </c>
      <c r="R115" s="117"/>
      <c r="S115" s="28" t="str">
        <f>IF(COUNT($C115)=0,"",VLOOKUP($C115,選手学年,VLOOKUP($C115,オーダー,Q$6+1)+1))</f>
        <v/>
      </c>
      <c r="T115" s="116" t="str">
        <f>IF(COUNT($C115)=0,"",VLOOKUP($C115,選手名,VLOOKUP($C115,オーダー,T$6+1)+1))</f>
        <v/>
      </c>
      <c r="U115" s="117"/>
      <c r="V115" s="29" t="str">
        <f>IF(COUNT($C115)=0,"",VLOOKUP($C115,選手学年,VLOOKUP($C115,オーダー,T$6+1)+1))</f>
        <v/>
      </c>
      <c r="W115" s="116" t="str">
        <f>IF(COUNT($C115)=0,"",VLOOKUP($C115,選手名,VLOOKUP($C115,オーダー,W$6+1)+1))</f>
        <v/>
      </c>
      <c r="X115" s="117"/>
      <c r="Y115" s="28" t="str">
        <f>IF(COUNT($C115)=0,"",VLOOKUP($C115,選手学年,VLOOKUP($C115,オーダー,W$6+1)+1))</f>
        <v/>
      </c>
      <c r="Z115" s="116" t="str">
        <f>IF(COUNT($C115)=0,"",VLOOKUP($C115,選手名,VLOOKUP($C115,オーダー,Z$6+1)+1))</f>
        <v/>
      </c>
      <c r="AA115" s="117"/>
      <c r="AB115" s="28" t="str">
        <f>IF(COUNT($C115)=0,"",VLOOKUP($C115,選手学年,VLOOKUP($C115,オーダー,Z$6+1)+1))</f>
        <v/>
      </c>
      <c r="AC115" s="118" t="e">
        <f>TEXT(VLOOKUP(C115,出場校,6)*10000+VLOOKUP(C115,出場校,7)*100+VLOOKUP(C115,出場校,8),"00'00")</f>
        <v>#N/A</v>
      </c>
      <c r="AD115" s="119"/>
    </row>
    <row r="116" spans="2:30" ht="15" hidden="1" customHeight="1">
      <c r="B116" s="112"/>
      <c r="C116" s="114"/>
      <c r="D116" s="20" t="str">
        <f>IF(COUNT(C115)=0,"",TEXT(VLOOKUP(C115,出場校,3),"(@)"))</f>
        <v/>
      </c>
      <c r="E116" s="21"/>
      <c r="F116" s="107"/>
      <c r="G116" s="107"/>
      <c r="H116" s="22" t="e">
        <f>TEXT(VLOOKUP($C115,順位変動,H$6*2),"(#)")</f>
        <v>#N/A</v>
      </c>
      <c r="I116" s="107" t="e">
        <f>IF(VLOOKUP(VLOOKUP($C115,順位変動,H$6*2),区間2,4)&lt;10000,TEXT(VLOOKUP(VLOOKUP($C115,順位変動,H$6*2),区間2,4),"00'00"),TEXT(VLOOKUP(VLOOKUP($C115,順位変動,H$6*2),区間2,4),"#°00'00"))</f>
        <v>#N/A</v>
      </c>
      <c r="J116" s="107"/>
      <c r="K116" s="22" t="e">
        <f>TEXT(VLOOKUP($C115,順位変動,K$6*2),"(#)")</f>
        <v>#N/A</v>
      </c>
      <c r="L116" s="107" t="e">
        <f>IF(VLOOKUP(VLOOKUP($C115,順位変動,K$6*2),区間3,4)&lt;10000,TEXT(VLOOKUP(VLOOKUP($C115,順位変動,K$6*2),区間3,4),"00'00"),TEXT(VLOOKUP(VLOOKUP($C115,順位変動,K$6*2),区間3,4),"#°00'00"))</f>
        <v>#N/A</v>
      </c>
      <c r="M116" s="107"/>
      <c r="N116" s="22" t="e">
        <f>TEXT(VLOOKUP($C115,順位変動,N$6*2),"(#)")</f>
        <v>#N/A</v>
      </c>
      <c r="O116" s="107" t="e">
        <f>IF(VLOOKUP(VLOOKUP($C115,順位変動,N$6*2),区間4,4)&lt;10000,TEXT(VLOOKUP(VLOOKUP($C115,順位変動,N$6*2),区間4,4),"00'00"),TEXT(VLOOKUP(VLOOKUP($C115,順位変動,N$6*2),区間4,4),"#°00'00"))</f>
        <v>#N/A</v>
      </c>
      <c r="P116" s="107"/>
      <c r="Q116" s="22" t="e">
        <f>TEXT(VLOOKUP($C115,順位変動,Q$6*2),"(#)")</f>
        <v>#N/A</v>
      </c>
      <c r="R116" s="107" t="e">
        <f>IF(VLOOKUP(VLOOKUP($C115,順位変動,Q$6*2),区間5,4)&lt;10000,TEXT(VLOOKUP(VLOOKUP($C115,順位変動,Q$6*2),区間5,4),"00'00"),TEXT(VLOOKUP(VLOOKUP($C115,順位変動,Q$6*2),区間5,4),"#°00'00"))</f>
        <v>#N/A</v>
      </c>
      <c r="S116" s="107"/>
      <c r="T116" s="22" t="e">
        <f>TEXT(VLOOKUP($C115,順位変動,T$6*2),"(#)")</f>
        <v>#N/A</v>
      </c>
      <c r="U116" s="107" t="e">
        <f>IF(VLOOKUP(VLOOKUP($C115,順位変動,T$6*2),区間6,4)&lt;10000,TEXT(VLOOKUP(VLOOKUP($C115,順位変動,T$6*2),区間6,4),"00'00"),TEXT(VLOOKUP(VLOOKUP($C115,順位変動,T$6*2),区間6,4),"#°00'00"))</f>
        <v>#N/A</v>
      </c>
      <c r="V116" s="108"/>
      <c r="W116" s="22" t="e">
        <f>TEXT(VLOOKUP($C115,順位変動,W$6*2),"(#)")</f>
        <v>#N/A</v>
      </c>
      <c r="X116" s="107" t="e">
        <f>IF(VLOOKUP(VLOOKUP($C115,順位変動,W$6*2),区間7,4)&lt;10000,TEXT(VLOOKUP(VLOOKUP($C115,順位変動,W$6*2),区間7,4),"00'00"),TEXT(VLOOKUP(VLOOKUP($C115,順位変動,W$6*2),区間7,4),"#°00'00"))</f>
        <v>#N/A</v>
      </c>
      <c r="Y116" s="107"/>
      <c r="Z116" s="22" t="e">
        <f>TEXT(VLOOKUP($C115,順位変動,Z$6*2),"(#)")</f>
        <v>#N/A</v>
      </c>
      <c r="AA116" s="107" t="e">
        <f>IF(VLOOKUP(VLOOKUP($C115,順位変動,Z$6*2),区間8,4)&lt;10000,TEXT(VLOOKUP(VLOOKUP($C115,順位変動,Z$6*2),区間8,4),"00'00"),TEXT(VLOOKUP(VLOOKUP($C115,順位変動,Z$6*2),区間8,4),"#°00'00"))</f>
        <v>#N/A</v>
      </c>
      <c r="AB116" s="107"/>
      <c r="AC116" s="121" t="e">
        <f>R116</f>
        <v>#N/A</v>
      </c>
      <c r="AD116" s="122"/>
    </row>
    <row r="117" spans="2:30" ht="15" hidden="1" customHeight="1">
      <c r="B117" s="112"/>
      <c r="C117" s="115"/>
      <c r="D117" s="23" t="str">
        <f>IF(COUNT(C115)=0,"",TEXT(VLOOKUP(B115,区間5,4),"00分00秒"))</f>
        <v/>
      </c>
      <c r="E117" s="30" t="e">
        <f>TEXT(VLOOKUP($C115,順位変動,E$6*2),"(#)")</f>
        <v>#N/A</v>
      </c>
      <c r="F117" s="123" t="e">
        <f>IF(VLOOKUP(VLOOKUP($C115,順位変動,E$6*2),区間1,4)&lt;10000,TEXT(VLOOKUP(VLOOKUP($C115,順位変動,E$6*2),区間1,4),"00'00"),TEXT(VLOOKUP(VLOOKUP($C115,順位変動,E$6*2),区間1,4),"#°00'00"))</f>
        <v>#N/A</v>
      </c>
      <c r="G117" s="123"/>
      <c r="H117" s="31" t="e">
        <f>TEXT(VLOOKUP($C115,区間記録2,2),"(#)")</f>
        <v>#N/A</v>
      </c>
      <c r="I117" s="123" t="e">
        <f>TEXT(VLOOKUP($C115,区間記録2,4),"00'00")</f>
        <v>#N/A</v>
      </c>
      <c r="J117" s="123"/>
      <c r="K117" s="31" t="e">
        <f>TEXT(VLOOKUP($C115,区間記録3,2),"(#)")</f>
        <v>#N/A</v>
      </c>
      <c r="L117" s="123" t="e">
        <f>TEXT(VLOOKUP($C115,区間記録3,4),"00'00")</f>
        <v>#N/A</v>
      </c>
      <c r="M117" s="123"/>
      <c r="N117" s="31" t="e">
        <f>TEXT(VLOOKUP($C115,区間記録4,2),"(#)")</f>
        <v>#N/A</v>
      </c>
      <c r="O117" s="123" t="e">
        <f>TEXT(VLOOKUP($C115,区間記録4,4),"00'00")</f>
        <v>#N/A</v>
      </c>
      <c r="P117" s="123"/>
      <c r="Q117" s="31" t="e">
        <f>TEXT(VLOOKUP($C115,区間記録5,2),"(#)")</f>
        <v>#N/A</v>
      </c>
      <c r="R117" s="123" t="e">
        <f>TEXT(VLOOKUP($C115,区間記録5,4),"00'00")</f>
        <v>#N/A</v>
      </c>
      <c r="S117" s="123"/>
      <c r="T117" s="31" t="e">
        <f>TEXT(VLOOKUP($C115,区間記録6,2),"(#)")</f>
        <v>#N/A</v>
      </c>
      <c r="U117" s="123" t="e">
        <f>TEXT(VLOOKUP($C115,区間記録6,4),"00'00")</f>
        <v>#N/A</v>
      </c>
      <c r="V117" s="124"/>
      <c r="W117" s="31" t="e">
        <f>TEXT(VLOOKUP($C115,区間記録7,2),"(#)")</f>
        <v>#N/A</v>
      </c>
      <c r="X117" s="123" t="e">
        <f>TEXT(VLOOKUP($C115,区間記録7,4),"00'00")</f>
        <v>#N/A</v>
      </c>
      <c r="Y117" s="123"/>
      <c r="Z117" s="31" t="e">
        <f>TEXT(VLOOKUP($C115,区間記録8,2),"(#)")</f>
        <v>#N/A</v>
      </c>
      <c r="AA117" s="123" t="e">
        <f>TEXT(VLOOKUP($C115,区間記録8,4),"00'00")</f>
        <v>#N/A</v>
      </c>
      <c r="AB117" s="123"/>
      <c r="AC117" s="24" t="e">
        <f>TEXT(VLOOKUP(C115,躍進,6),"(#)")</f>
        <v>#N/A</v>
      </c>
      <c r="AD117" s="25" t="e">
        <f>IF(VLOOKUP(C115,躍進,4)="","",IF(VLOOKUP(C115,躍進,4)&lt;0,TEXT(INT(ABS(VLOOKUP(C115,躍進,4))/60)*100+MOD(ABS(VLOOKUP(C115,躍進,4)),60),"-00'00"),TEXT(INT(VLOOKUP(C115,躍進,4)/60)*100+MOD(VLOOKUP(C115,躍進,4),60),"+00'00")))</f>
        <v>#N/A</v>
      </c>
    </row>
    <row r="118" spans="2:30" ht="15" hidden="1" customHeight="1">
      <c r="B118" s="112">
        <v>37</v>
      </c>
      <c r="C118" s="120" t="str">
        <f>VLOOKUP(B118,区間5,2)</f>
        <v/>
      </c>
      <c r="D118" s="42" t="str">
        <f>IF(COUNT(C118)=0,"",VLOOKUP(C118,出場校,2))</f>
        <v/>
      </c>
      <c r="E118" s="117" t="str">
        <f>IF(COUNT($C118)=0,"",VLOOKUP($C118,選手名,VLOOKUP($C118,オーダー,E$6+1)+1))</f>
        <v/>
      </c>
      <c r="F118" s="117"/>
      <c r="G118" s="28" t="str">
        <f>IF(COUNT($C118)=0,"",VLOOKUP($C118,選手学年,VLOOKUP($C118,オーダー,E$6+1)+1))</f>
        <v/>
      </c>
      <c r="H118" s="116" t="str">
        <f>IF(COUNT($C118)=0,"",VLOOKUP($C118,選手名,VLOOKUP($C118,オーダー,H$6+1)+1))</f>
        <v/>
      </c>
      <c r="I118" s="117"/>
      <c r="J118" s="28" t="str">
        <f>IF(COUNT($C118)=0,"",VLOOKUP($C118,選手学年,VLOOKUP($C118,オーダー,H$6+1)+1))</f>
        <v/>
      </c>
      <c r="K118" s="116" t="str">
        <f>IF(COUNT($C118)=0,"",VLOOKUP($C118,選手名,VLOOKUP($C118,オーダー,K$6+1)+1))</f>
        <v/>
      </c>
      <c r="L118" s="117"/>
      <c r="M118" s="28" t="str">
        <f>IF(COUNT($C118)=0,"",VLOOKUP($C118,選手学年,VLOOKUP($C118,オーダー,K$6+1)+1))</f>
        <v/>
      </c>
      <c r="N118" s="116" t="str">
        <f>IF(COUNT($C118)=0,"",VLOOKUP($C118,選手名,VLOOKUP($C118,オーダー,N$6+1)+1))</f>
        <v/>
      </c>
      <c r="O118" s="117"/>
      <c r="P118" s="28" t="str">
        <f>IF(COUNT($C118)=0,"",VLOOKUP($C118,選手学年,VLOOKUP($C118,オーダー,N$6+1)+1))</f>
        <v/>
      </c>
      <c r="Q118" s="116" t="str">
        <f>IF(COUNT($C118)=0,"",VLOOKUP($C118,選手名,VLOOKUP($C118,オーダー,Q$6+1)+1))</f>
        <v/>
      </c>
      <c r="R118" s="117"/>
      <c r="S118" s="28" t="str">
        <f>IF(COUNT($C118)=0,"",VLOOKUP($C118,選手学年,VLOOKUP($C118,オーダー,Q$6+1)+1))</f>
        <v/>
      </c>
      <c r="T118" s="116" t="str">
        <f>IF(COUNT($C118)=0,"",VLOOKUP($C118,選手名,VLOOKUP($C118,オーダー,T$6+1)+1))</f>
        <v/>
      </c>
      <c r="U118" s="117"/>
      <c r="V118" s="29" t="str">
        <f>IF(COUNT($C118)=0,"",VLOOKUP($C118,選手学年,VLOOKUP($C118,オーダー,T$6+1)+1))</f>
        <v/>
      </c>
      <c r="W118" s="116" t="str">
        <f>IF(COUNT($C118)=0,"",VLOOKUP($C118,選手名,VLOOKUP($C118,オーダー,W$6+1)+1))</f>
        <v/>
      </c>
      <c r="X118" s="117"/>
      <c r="Y118" s="28" t="str">
        <f>IF(COUNT($C118)=0,"",VLOOKUP($C118,選手学年,VLOOKUP($C118,オーダー,W$6+1)+1))</f>
        <v/>
      </c>
      <c r="Z118" s="116" t="str">
        <f>IF(COUNT($C118)=0,"",VLOOKUP($C118,選手名,VLOOKUP($C118,オーダー,Z$6+1)+1))</f>
        <v/>
      </c>
      <c r="AA118" s="117"/>
      <c r="AB118" s="28" t="str">
        <f>IF(COUNT($C118)=0,"",VLOOKUP($C118,選手学年,VLOOKUP($C118,オーダー,Z$6+1)+1))</f>
        <v/>
      </c>
      <c r="AC118" s="118" t="e">
        <f>TEXT(VLOOKUP(C118,出場校,6)*10000+VLOOKUP(C118,出場校,7)*100+VLOOKUP(C118,出場校,8),"00'00")</f>
        <v>#N/A</v>
      </c>
      <c r="AD118" s="119"/>
    </row>
    <row r="119" spans="2:30" ht="15" hidden="1" customHeight="1">
      <c r="B119" s="112"/>
      <c r="C119" s="114"/>
      <c r="D119" s="20" t="str">
        <f>IF(COUNT(C118)=0,"",TEXT(VLOOKUP(C118,出場校,3),"(@)"))</f>
        <v/>
      </c>
      <c r="E119" s="21"/>
      <c r="F119" s="107"/>
      <c r="G119" s="107"/>
      <c r="H119" s="22" t="e">
        <f>TEXT(VLOOKUP($C118,順位変動,H$6*2),"(#)")</f>
        <v>#N/A</v>
      </c>
      <c r="I119" s="107" t="e">
        <f>IF(VLOOKUP(VLOOKUP($C118,順位変動,H$6*2),区間2,4)&lt;10000,TEXT(VLOOKUP(VLOOKUP($C118,順位変動,H$6*2),区間2,4),"00'00"),TEXT(VLOOKUP(VLOOKUP($C118,順位変動,H$6*2),区間2,4),"#°00'00"))</f>
        <v>#N/A</v>
      </c>
      <c r="J119" s="107"/>
      <c r="K119" s="22" t="e">
        <f>TEXT(VLOOKUP($C118,順位変動,K$6*2),"(#)")</f>
        <v>#N/A</v>
      </c>
      <c r="L119" s="107" t="e">
        <f>IF(VLOOKUP(VLOOKUP($C118,順位変動,K$6*2),区間3,4)&lt;10000,TEXT(VLOOKUP(VLOOKUP($C118,順位変動,K$6*2),区間3,4),"00'00"),TEXT(VLOOKUP(VLOOKUP($C118,順位変動,K$6*2),区間3,4),"#°00'00"))</f>
        <v>#N/A</v>
      </c>
      <c r="M119" s="107"/>
      <c r="N119" s="22" t="e">
        <f>TEXT(VLOOKUP($C118,順位変動,N$6*2),"(#)")</f>
        <v>#N/A</v>
      </c>
      <c r="O119" s="107" t="e">
        <f>IF(VLOOKUP(VLOOKUP($C118,順位変動,N$6*2),区間4,4)&lt;10000,TEXT(VLOOKUP(VLOOKUP($C118,順位変動,N$6*2),区間4,4),"00'00"),TEXT(VLOOKUP(VLOOKUP($C118,順位変動,N$6*2),区間4,4),"#°00'00"))</f>
        <v>#N/A</v>
      </c>
      <c r="P119" s="107"/>
      <c r="Q119" s="22" t="e">
        <f>TEXT(VLOOKUP($C118,順位変動,Q$6*2),"(#)")</f>
        <v>#N/A</v>
      </c>
      <c r="R119" s="107" t="e">
        <f>IF(VLOOKUP(VLOOKUP($C118,順位変動,Q$6*2),区間5,4)&lt;10000,TEXT(VLOOKUP(VLOOKUP($C118,順位変動,Q$6*2),区間5,4),"00'00"),TEXT(VLOOKUP(VLOOKUP($C118,順位変動,Q$6*2),区間5,4),"#°00'00"))</f>
        <v>#N/A</v>
      </c>
      <c r="S119" s="107"/>
      <c r="T119" s="22" t="e">
        <f>TEXT(VLOOKUP($C118,順位変動,T$6*2),"(#)")</f>
        <v>#N/A</v>
      </c>
      <c r="U119" s="107" t="e">
        <f>IF(VLOOKUP(VLOOKUP($C118,順位変動,T$6*2),区間6,4)&lt;10000,TEXT(VLOOKUP(VLOOKUP($C118,順位変動,T$6*2),区間6,4),"00'00"),TEXT(VLOOKUP(VLOOKUP($C118,順位変動,T$6*2),区間6,4),"#°00'00"))</f>
        <v>#N/A</v>
      </c>
      <c r="V119" s="108"/>
      <c r="W119" s="22" t="e">
        <f>TEXT(VLOOKUP($C118,順位変動,W$6*2),"(#)")</f>
        <v>#N/A</v>
      </c>
      <c r="X119" s="107" t="e">
        <f>IF(VLOOKUP(VLOOKUP($C118,順位変動,W$6*2),区間7,4)&lt;10000,TEXT(VLOOKUP(VLOOKUP($C118,順位変動,W$6*2),区間7,4),"00'00"),TEXT(VLOOKUP(VLOOKUP($C118,順位変動,W$6*2),区間7,4),"#°00'00"))</f>
        <v>#N/A</v>
      </c>
      <c r="Y119" s="107"/>
      <c r="Z119" s="22" t="e">
        <f>TEXT(VLOOKUP($C118,順位変動,Z$6*2),"(#)")</f>
        <v>#N/A</v>
      </c>
      <c r="AA119" s="107" t="e">
        <f>IF(VLOOKUP(VLOOKUP($C118,順位変動,Z$6*2),区間8,4)&lt;10000,TEXT(VLOOKUP(VLOOKUP($C118,順位変動,Z$6*2),区間8,4),"00'00"),TEXT(VLOOKUP(VLOOKUP($C118,順位変動,Z$6*2),区間8,4),"#°00'00"))</f>
        <v>#N/A</v>
      </c>
      <c r="AB119" s="107"/>
      <c r="AC119" s="121" t="e">
        <f>R119</f>
        <v>#N/A</v>
      </c>
      <c r="AD119" s="122"/>
    </row>
    <row r="120" spans="2:30" ht="15" hidden="1" customHeight="1">
      <c r="B120" s="112"/>
      <c r="C120" s="115"/>
      <c r="D120" s="23" t="str">
        <f>IF(COUNT(C118)=0,"",TEXT(VLOOKUP(B118,区間5,4),"00分00秒"))</f>
        <v/>
      </c>
      <c r="E120" s="30" t="e">
        <f>TEXT(VLOOKUP($C118,順位変動,E$6*2),"(#)")</f>
        <v>#N/A</v>
      </c>
      <c r="F120" s="123" t="e">
        <f>IF(VLOOKUP(VLOOKUP($C118,順位変動,E$6*2),区間1,4)&lt;10000,TEXT(VLOOKUP(VLOOKUP($C118,順位変動,E$6*2),区間1,4),"00'00"),TEXT(VLOOKUP(VLOOKUP($C118,順位変動,E$6*2),区間1,4),"#°00'00"))</f>
        <v>#N/A</v>
      </c>
      <c r="G120" s="123"/>
      <c r="H120" s="31" t="e">
        <f>TEXT(VLOOKUP($C118,区間記録2,2),"(#)")</f>
        <v>#N/A</v>
      </c>
      <c r="I120" s="123" t="e">
        <f>TEXT(VLOOKUP($C118,区間記録2,4),"00'00")</f>
        <v>#N/A</v>
      </c>
      <c r="J120" s="123"/>
      <c r="K120" s="31" t="e">
        <f>TEXT(VLOOKUP($C118,区間記録3,2),"(#)")</f>
        <v>#N/A</v>
      </c>
      <c r="L120" s="123" t="e">
        <f>TEXT(VLOOKUP($C118,区間記録3,4),"00'00")</f>
        <v>#N/A</v>
      </c>
      <c r="M120" s="123"/>
      <c r="N120" s="31" t="e">
        <f>TEXT(VLOOKUP($C118,区間記録4,2),"(#)")</f>
        <v>#N/A</v>
      </c>
      <c r="O120" s="123" t="e">
        <f>TEXT(VLOOKUP($C118,区間記録4,4),"00'00")</f>
        <v>#N/A</v>
      </c>
      <c r="P120" s="123"/>
      <c r="Q120" s="31" t="e">
        <f>TEXT(VLOOKUP($C118,区間記録5,2),"(#)")</f>
        <v>#N/A</v>
      </c>
      <c r="R120" s="123" t="e">
        <f>TEXT(VLOOKUP($C118,区間記録5,4),"00'00")</f>
        <v>#N/A</v>
      </c>
      <c r="S120" s="123"/>
      <c r="T120" s="31" t="e">
        <f>TEXT(VLOOKUP($C118,区間記録6,2),"(#)")</f>
        <v>#N/A</v>
      </c>
      <c r="U120" s="123" t="e">
        <f>TEXT(VLOOKUP($C118,区間記録6,4),"00'00")</f>
        <v>#N/A</v>
      </c>
      <c r="V120" s="124"/>
      <c r="W120" s="31" t="e">
        <f>TEXT(VLOOKUP($C118,区間記録7,2),"(#)")</f>
        <v>#N/A</v>
      </c>
      <c r="X120" s="123" t="e">
        <f>TEXT(VLOOKUP($C118,区間記録7,4),"00'00")</f>
        <v>#N/A</v>
      </c>
      <c r="Y120" s="123"/>
      <c r="Z120" s="31" t="e">
        <f>TEXT(VLOOKUP($C118,区間記録8,2),"(#)")</f>
        <v>#N/A</v>
      </c>
      <c r="AA120" s="123" t="e">
        <f>TEXT(VLOOKUP($C118,区間記録8,4),"00'00")</f>
        <v>#N/A</v>
      </c>
      <c r="AB120" s="123"/>
      <c r="AC120" s="24" t="e">
        <f>TEXT(VLOOKUP(C118,躍進,6),"(#)")</f>
        <v>#N/A</v>
      </c>
      <c r="AD120" s="25" t="e">
        <f>IF(VLOOKUP(C118,躍進,4)="","",IF(VLOOKUP(C118,躍進,4)&lt;0,TEXT(INT(ABS(VLOOKUP(C118,躍進,4))/60)*100+MOD(ABS(VLOOKUP(C118,躍進,4)),60),"-00'00"),TEXT(INT(VLOOKUP(C118,躍進,4)/60)*100+MOD(VLOOKUP(C118,躍進,4),60),"+00'00")))</f>
        <v>#N/A</v>
      </c>
    </row>
    <row r="121" spans="2:30" ht="15" hidden="1" customHeight="1">
      <c r="B121" s="112">
        <v>38</v>
      </c>
      <c r="C121" s="120" t="str">
        <f>VLOOKUP(B121,区間5,2)</f>
        <v/>
      </c>
      <c r="D121" s="42" t="str">
        <f>IF(COUNT(C121)=0,"",VLOOKUP(C121,出場校,2))</f>
        <v/>
      </c>
      <c r="E121" s="117" t="str">
        <f>IF(COUNT($C121)=0,"",VLOOKUP($C121,選手名,VLOOKUP($C121,オーダー,E$6+1)+1))</f>
        <v/>
      </c>
      <c r="F121" s="117"/>
      <c r="G121" s="28" t="str">
        <f>IF(COUNT($C121)=0,"",VLOOKUP($C121,選手学年,VLOOKUP($C121,オーダー,E$6+1)+1))</f>
        <v/>
      </c>
      <c r="H121" s="116" t="str">
        <f>IF(COUNT($C121)=0,"",VLOOKUP($C121,選手名,VLOOKUP($C121,オーダー,H$6+1)+1))</f>
        <v/>
      </c>
      <c r="I121" s="117"/>
      <c r="J121" s="28" t="str">
        <f>IF(COUNT($C121)=0,"",VLOOKUP($C121,選手学年,VLOOKUP($C121,オーダー,H$6+1)+1))</f>
        <v/>
      </c>
      <c r="K121" s="116" t="str">
        <f>IF(COUNT($C121)=0,"",VLOOKUP($C121,選手名,VLOOKUP($C121,オーダー,K$6+1)+1))</f>
        <v/>
      </c>
      <c r="L121" s="117"/>
      <c r="M121" s="28" t="str">
        <f>IF(COUNT($C121)=0,"",VLOOKUP($C121,選手学年,VLOOKUP($C121,オーダー,K$6+1)+1))</f>
        <v/>
      </c>
      <c r="N121" s="116" t="str">
        <f>IF(COUNT($C121)=0,"",VLOOKUP($C121,選手名,VLOOKUP($C121,オーダー,N$6+1)+1))</f>
        <v/>
      </c>
      <c r="O121" s="117"/>
      <c r="P121" s="28" t="str">
        <f>IF(COUNT($C121)=0,"",VLOOKUP($C121,選手学年,VLOOKUP($C121,オーダー,N$6+1)+1))</f>
        <v/>
      </c>
      <c r="Q121" s="116" t="str">
        <f>IF(COUNT($C121)=0,"",VLOOKUP($C121,選手名,VLOOKUP($C121,オーダー,Q$6+1)+1))</f>
        <v/>
      </c>
      <c r="R121" s="117"/>
      <c r="S121" s="28" t="str">
        <f>IF(COUNT($C121)=0,"",VLOOKUP($C121,選手学年,VLOOKUP($C121,オーダー,Q$6+1)+1))</f>
        <v/>
      </c>
      <c r="T121" s="116" t="str">
        <f>IF(COUNT($C121)=0,"",VLOOKUP($C121,選手名,VLOOKUP($C121,オーダー,T$6+1)+1))</f>
        <v/>
      </c>
      <c r="U121" s="117"/>
      <c r="V121" s="29" t="str">
        <f>IF(COUNT($C121)=0,"",VLOOKUP($C121,選手学年,VLOOKUP($C121,オーダー,T$6+1)+1))</f>
        <v/>
      </c>
      <c r="W121" s="116" t="str">
        <f>IF(COUNT($C121)=0,"",VLOOKUP($C121,選手名,VLOOKUP($C121,オーダー,W$6+1)+1))</f>
        <v/>
      </c>
      <c r="X121" s="117"/>
      <c r="Y121" s="28" t="str">
        <f>IF(COUNT($C121)=0,"",VLOOKUP($C121,選手学年,VLOOKUP($C121,オーダー,W$6+1)+1))</f>
        <v/>
      </c>
      <c r="Z121" s="116" t="str">
        <f>IF(COUNT($C121)=0,"",VLOOKUP($C121,選手名,VLOOKUP($C121,オーダー,Z$6+1)+1))</f>
        <v/>
      </c>
      <c r="AA121" s="117"/>
      <c r="AB121" s="28" t="str">
        <f>IF(COUNT($C121)=0,"",VLOOKUP($C121,選手学年,VLOOKUP($C121,オーダー,Z$6+1)+1))</f>
        <v/>
      </c>
      <c r="AC121" s="118" t="e">
        <f>TEXT(VLOOKUP(C121,出場校,6)*10000+VLOOKUP(C121,出場校,7)*100+VLOOKUP(C121,出場校,8),"00'00")</f>
        <v>#N/A</v>
      </c>
      <c r="AD121" s="119"/>
    </row>
    <row r="122" spans="2:30" ht="15" hidden="1" customHeight="1">
      <c r="B122" s="112"/>
      <c r="C122" s="114"/>
      <c r="D122" s="20" t="str">
        <f>IF(COUNT(C121)=0,"",TEXT(VLOOKUP(C121,出場校,3),"(@)"))</f>
        <v/>
      </c>
      <c r="E122" s="21"/>
      <c r="F122" s="107"/>
      <c r="G122" s="107"/>
      <c r="H122" s="22" t="e">
        <f>TEXT(VLOOKUP($C121,順位変動,H$6*2),"(#)")</f>
        <v>#N/A</v>
      </c>
      <c r="I122" s="107" t="e">
        <f>IF(VLOOKUP(VLOOKUP($C121,順位変動,H$6*2),区間2,4)&lt;10000,TEXT(VLOOKUP(VLOOKUP($C121,順位変動,H$6*2),区間2,4),"00'00"),TEXT(VLOOKUP(VLOOKUP($C121,順位変動,H$6*2),区間2,4),"#°00'00"))</f>
        <v>#N/A</v>
      </c>
      <c r="J122" s="107"/>
      <c r="K122" s="22" t="e">
        <f>TEXT(VLOOKUP($C121,順位変動,K$6*2),"(#)")</f>
        <v>#N/A</v>
      </c>
      <c r="L122" s="107" t="e">
        <f>IF(VLOOKUP(VLOOKUP($C121,順位変動,K$6*2),区間3,4)&lt;10000,TEXT(VLOOKUP(VLOOKUP($C121,順位変動,K$6*2),区間3,4),"00'00"),TEXT(VLOOKUP(VLOOKUP($C121,順位変動,K$6*2),区間3,4),"#°00'00"))</f>
        <v>#N/A</v>
      </c>
      <c r="M122" s="107"/>
      <c r="N122" s="22" t="e">
        <f>TEXT(VLOOKUP($C121,順位変動,N$6*2),"(#)")</f>
        <v>#N/A</v>
      </c>
      <c r="O122" s="107" t="e">
        <f>IF(VLOOKUP(VLOOKUP($C121,順位変動,N$6*2),区間4,4)&lt;10000,TEXT(VLOOKUP(VLOOKUP($C121,順位変動,N$6*2),区間4,4),"00'00"),TEXT(VLOOKUP(VLOOKUP($C121,順位変動,N$6*2),区間4,4),"#°00'00"))</f>
        <v>#N/A</v>
      </c>
      <c r="P122" s="107"/>
      <c r="Q122" s="22" t="e">
        <f>TEXT(VLOOKUP($C121,順位変動,Q$6*2),"(#)")</f>
        <v>#N/A</v>
      </c>
      <c r="R122" s="107" t="e">
        <f>IF(VLOOKUP(VLOOKUP($C121,順位変動,Q$6*2),区間5,4)&lt;10000,TEXT(VLOOKUP(VLOOKUP($C121,順位変動,Q$6*2),区間5,4),"00'00"),TEXT(VLOOKUP(VLOOKUP($C121,順位変動,Q$6*2),区間5,4),"#°00'00"))</f>
        <v>#N/A</v>
      </c>
      <c r="S122" s="107"/>
      <c r="T122" s="22" t="e">
        <f>TEXT(VLOOKUP($C121,順位変動,T$6*2),"(#)")</f>
        <v>#N/A</v>
      </c>
      <c r="U122" s="107" t="e">
        <f>IF(VLOOKUP(VLOOKUP($C121,順位変動,T$6*2),区間6,4)&lt;10000,TEXT(VLOOKUP(VLOOKUP($C121,順位変動,T$6*2),区間6,4),"00'00"),TEXT(VLOOKUP(VLOOKUP($C121,順位変動,T$6*2),区間6,4),"#°00'00"))</f>
        <v>#N/A</v>
      </c>
      <c r="V122" s="108"/>
      <c r="W122" s="22" t="e">
        <f>TEXT(VLOOKUP($C121,順位変動,W$6*2),"(#)")</f>
        <v>#N/A</v>
      </c>
      <c r="X122" s="107" t="e">
        <f>IF(VLOOKUP(VLOOKUP($C121,順位変動,W$6*2),区間7,4)&lt;10000,TEXT(VLOOKUP(VLOOKUP($C121,順位変動,W$6*2),区間7,4),"00'00"),TEXT(VLOOKUP(VLOOKUP($C121,順位変動,W$6*2),区間7,4),"#°00'00"))</f>
        <v>#N/A</v>
      </c>
      <c r="Y122" s="107"/>
      <c r="Z122" s="22" t="e">
        <f>TEXT(VLOOKUP($C121,順位変動,Z$6*2),"(#)")</f>
        <v>#N/A</v>
      </c>
      <c r="AA122" s="107" t="e">
        <f>IF(VLOOKUP(VLOOKUP($C121,順位変動,Z$6*2),区間8,4)&lt;10000,TEXT(VLOOKUP(VLOOKUP($C121,順位変動,Z$6*2),区間8,4),"00'00"),TEXT(VLOOKUP(VLOOKUP($C121,順位変動,Z$6*2),区間8,4),"#°00'00"))</f>
        <v>#N/A</v>
      </c>
      <c r="AB122" s="107"/>
      <c r="AC122" s="121" t="e">
        <f>R122</f>
        <v>#N/A</v>
      </c>
      <c r="AD122" s="122"/>
    </row>
    <row r="123" spans="2:30" ht="15" hidden="1" customHeight="1">
      <c r="B123" s="112"/>
      <c r="C123" s="115"/>
      <c r="D123" s="23" t="str">
        <f>IF(COUNT(C121)=0,"",TEXT(VLOOKUP(B121,区間5,4),"00分00秒"))</f>
        <v/>
      </c>
      <c r="E123" s="30" t="e">
        <f>TEXT(VLOOKUP($C121,順位変動,E$6*2),"(#)")</f>
        <v>#N/A</v>
      </c>
      <c r="F123" s="123" t="e">
        <f>IF(VLOOKUP(VLOOKUP($C121,順位変動,E$6*2),区間1,4)&lt;10000,TEXT(VLOOKUP(VLOOKUP($C121,順位変動,E$6*2),区間1,4),"00'00"),TEXT(VLOOKUP(VLOOKUP($C121,順位変動,E$6*2),区間1,4),"#°00'00"))</f>
        <v>#N/A</v>
      </c>
      <c r="G123" s="123"/>
      <c r="H123" s="31" t="e">
        <f>TEXT(VLOOKUP($C121,区間記録2,2),"(#)")</f>
        <v>#N/A</v>
      </c>
      <c r="I123" s="123" t="e">
        <f>TEXT(VLOOKUP($C121,区間記録2,4),"00'00")</f>
        <v>#N/A</v>
      </c>
      <c r="J123" s="123"/>
      <c r="K123" s="31" t="e">
        <f>TEXT(VLOOKUP($C121,区間記録3,2),"(#)")</f>
        <v>#N/A</v>
      </c>
      <c r="L123" s="123" t="e">
        <f>TEXT(VLOOKUP($C121,区間記録3,4),"00'00")</f>
        <v>#N/A</v>
      </c>
      <c r="M123" s="123"/>
      <c r="N123" s="31" t="e">
        <f>TEXT(VLOOKUP($C121,区間記録4,2),"(#)")</f>
        <v>#N/A</v>
      </c>
      <c r="O123" s="123" t="e">
        <f>TEXT(VLOOKUP($C121,区間記録4,4),"00'00")</f>
        <v>#N/A</v>
      </c>
      <c r="P123" s="123"/>
      <c r="Q123" s="31" t="e">
        <f>TEXT(VLOOKUP($C121,区間記録5,2),"(#)")</f>
        <v>#N/A</v>
      </c>
      <c r="R123" s="123" t="e">
        <f>TEXT(VLOOKUP($C121,区間記録5,4),"00'00")</f>
        <v>#N/A</v>
      </c>
      <c r="S123" s="123"/>
      <c r="T123" s="31" t="e">
        <f>TEXT(VLOOKUP($C121,区間記録6,2),"(#)")</f>
        <v>#N/A</v>
      </c>
      <c r="U123" s="123" t="e">
        <f>TEXT(VLOOKUP($C121,区間記録6,4),"00'00")</f>
        <v>#N/A</v>
      </c>
      <c r="V123" s="124"/>
      <c r="W123" s="31" t="e">
        <f>TEXT(VLOOKUP($C121,区間記録7,2),"(#)")</f>
        <v>#N/A</v>
      </c>
      <c r="X123" s="123" t="e">
        <f>TEXT(VLOOKUP($C121,区間記録7,4),"00'00")</f>
        <v>#N/A</v>
      </c>
      <c r="Y123" s="123"/>
      <c r="Z123" s="31" t="e">
        <f>TEXT(VLOOKUP($C121,区間記録8,2),"(#)")</f>
        <v>#N/A</v>
      </c>
      <c r="AA123" s="123" t="e">
        <f>TEXT(VLOOKUP($C121,区間記録8,4),"00'00")</f>
        <v>#N/A</v>
      </c>
      <c r="AB123" s="123"/>
      <c r="AC123" s="24" t="e">
        <f>TEXT(VLOOKUP(C121,躍進,6),"(#)")</f>
        <v>#N/A</v>
      </c>
      <c r="AD123" s="25" t="e">
        <f>IF(VLOOKUP(C121,躍進,4)="","",IF(VLOOKUP(C121,躍進,4)&lt;0,TEXT(INT(ABS(VLOOKUP(C121,躍進,4))/60)*100+MOD(ABS(VLOOKUP(C121,躍進,4)),60),"-00'00"),TEXT(INT(VLOOKUP(C121,躍進,4)/60)*100+MOD(VLOOKUP(C121,躍進,4),60),"+00'00")))</f>
        <v>#N/A</v>
      </c>
    </row>
    <row r="124" spans="2:30" ht="15" hidden="1" customHeight="1">
      <c r="B124" s="112">
        <v>39</v>
      </c>
      <c r="C124" s="120" t="str">
        <f>VLOOKUP(B124,区間5,2)</f>
        <v/>
      </c>
      <c r="D124" s="42" t="str">
        <f>IF(COUNT(C124)=0,"",VLOOKUP(C124,出場校,2))</f>
        <v/>
      </c>
      <c r="E124" s="117" t="str">
        <f>IF(COUNT($C124)=0,"",VLOOKUP($C124,選手名,VLOOKUP($C124,オーダー,E$6+1)+1))</f>
        <v/>
      </c>
      <c r="F124" s="117"/>
      <c r="G124" s="28" t="str">
        <f>IF(COUNT($C124)=0,"",VLOOKUP($C124,選手学年,VLOOKUP($C124,オーダー,E$6+1)+1))</f>
        <v/>
      </c>
      <c r="H124" s="116" t="str">
        <f>IF(COUNT($C124)=0,"",VLOOKUP($C124,選手名,VLOOKUP($C124,オーダー,H$6+1)+1))</f>
        <v/>
      </c>
      <c r="I124" s="117"/>
      <c r="J124" s="28" t="str">
        <f>IF(COUNT($C124)=0,"",VLOOKUP($C124,選手学年,VLOOKUP($C124,オーダー,H$6+1)+1))</f>
        <v/>
      </c>
      <c r="K124" s="116" t="str">
        <f>IF(COUNT($C124)=0,"",VLOOKUP($C124,選手名,VLOOKUP($C124,オーダー,K$6+1)+1))</f>
        <v/>
      </c>
      <c r="L124" s="117"/>
      <c r="M124" s="28" t="str">
        <f>IF(COUNT($C124)=0,"",VLOOKUP($C124,選手学年,VLOOKUP($C124,オーダー,K$6+1)+1))</f>
        <v/>
      </c>
      <c r="N124" s="116" t="str">
        <f>IF(COUNT($C124)=0,"",VLOOKUP($C124,選手名,VLOOKUP($C124,オーダー,N$6+1)+1))</f>
        <v/>
      </c>
      <c r="O124" s="117"/>
      <c r="P124" s="28" t="str">
        <f>IF(COUNT($C124)=0,"",VLOOKUP($C124,選手学年,VLOOKUP($C124,オーダー,N$6+1)+1))</f>
        <v/>
      </c>
      <c r="Q124" s="116" t="str">
        <f>IF(COUNT($C124)=0,"",VLOOKUP($C124,選手名,VLOOKUP($C124,オーダー,Q$6+1)+1))</f>
        <v/>
      </c>
      <c r="R124" s="117"/>
      <c r="S124" s="28" t="str">
        <f>IF(COUNT($C124)=0,"",VLOOKUP($C124,選手学年,VLOOKUP($C124,オーダー,Q$6+1)+1))</f>
        <v/>
      </c>
      <c r="T124" s="116" t="str">
        <f>IF(COUNT($C124)=0,"",VLOOKUP($C124,選手名,VLOOKUP($C124,オーダー,T$6+1)+1))</f>
        <v/>
      </c>
      <c r="U124" s="117"/>
      <c r="V124" s="29" t="str">
        <f>IF(COUNT($C124)=0,"",VLOOKUP($C124,選手学年,VLOOKUP($C124,オーダー,T$6+1)+1))</f>
        <v/>
      </c>
      <c r="W124" s="116" t="str">
        <f>IF(COUNT($C124)=0,"",VLOOKUP($C124,選手名,VLOOKUP($C124,オーダー,W$6+1)+1))</f>
        <v/>
      </c>
      <c r="X124" s="117"/>
      <c r="Y124" s="28" t="str">
        <f>IF(COUNT($C124)=0,"",VLOOKUP($C124,選手学年,VLOOKUP($C124,オーダー,W$6+1)+1))</f>
        <v/>
      </c>
      <c r="Z124" s="116" t="str">
        <f>IF(COUNT($C124)=0,"",VLOOKUP($C124,選手名,VLOOKUP($C124,オーダー,Z$6+1)+1))</f>
        <v/>
      </c>
      <c r="AA124" s="117"/>
      <c r="AB124" s="28" t="str">
        <f>IF(COUNT($C124)=0,"",VLOOKUP($C124,選手学年,VLOOKUP($C124,オーダー,Z$6+1)+1))</f>
        <v/>
      </c>
      <c r="AC124" s="118" t="e">
        <f>TEXT(VLOOKUP(C124,出場校,6)*10000+VLOOKUP(C124,出場校,7)*100+VLOOKUP(C124,出場校,8),"00'00")</f>
        <v>#N/A</v>
      </c>
      <c r="AD124" s="119"/>
    </row>
    <row r="125" spans="2:30" ht="15" hidden="1" customHeight="1">
      <c r="B125" s="112"/>
      <c r="C125" s="114"/>
      <c r="D125" s="20" t="str">
        <f>IF(COUNT(C124)=0,"",TEXT(VLOOKUP(C124,出場校,3),"(@)"))</f>
        <v/>
      </c>
      <c r="E125" s="21"/>
      <c r="F125" s="107"/>
      <c r="G125" s="107"/>
      <c r="H125" s="22" t="e">
        <f>TEXT(VLOOKUP($C124,順位変動,H$6*2),"(#)")</f>
        <v>#N/A</v>
      </c>
      <c r="I125" s="107" t="e">
        <f>IF(VLOOKUP(VLOOKUP($C124,順位変動,H$6*2),区間2,4)&lt;10000,TEXT(VLOOKUP(VLOOKUP($C124,順位変動,H$6*2),区間2,4),"00'00"),TEXT(VLOOKUP(VLOOKUP($C124,順位変動,H$6*2),区間2,4),"#°00'00"))</f>
        <v>#N/A</v>
      </c>
      <c r="J125" s="107"/>
      <c r="K125" s="22" t="e">
        <f>TEXT(VLOOKUP($C124,順位変動,K$6*2),"(#)")</f>
        <v>#N/A</v>
      </c>
      <c r="L125" s="107" t="e">
        <f>IF(VLOOKUP(VLOOKUP($C124,順位変動,K$6*2),区間3,4)&lt;10000,TEXT(VLOOKUP(VLOOKUP($C124,順位変動,K$6*2),区間3,4),"00'00"),TEXT(VLOOKUP(VLOOKUP($C124,順位変動,K$6*2),区間3,4),"#°00'00"))</f>
        <v>#N/A</v>
      </c>
      <c r="M125" s="107"/>
      <c r="N125" s="22" t="e">
        <f>TEXT(VLOOKUP($C124,順位変動,N$6*2),"(#)")</f>
        <v>#N/A</v>
      </c>
      <c r="O125" s="107" t="e">
        <f>IF(VLOOKUP(VLOOKUP($C124,順位変動,N$6*2),区間4,4)&lt;10000,TEXT(VLOOKUP(VLOOKUP($C124,順位変動,N$6*2),区間4,4),"00'00"),TEXT(VLOOKUP(VLOOKUP($C124,順位変動,N$6*2),区間4,4),"#°00'00"))</f>
        <v>#N/A</v>
      </c>
      <c r="P125" s="107"/>
      <c r="Q125" s="22" t="e">
        <f>TEXT(VLOOKUP($C124,順位変動,Q$6*2),"(#)")</f>
        <v>#N/A</v>
      </c>
      <c r="R125" s="107" t="e">
        <f>IF(VLOOKUP(VLOOKUP($C124,順位変動,Q$6*2),区間5,4)&lt;10000,TEXT(VLOOKUP(VLOOKUP($C124,順位変動,Q$6*2),区間5,4),"00'00"),TEXT(VLOOKUP(VLOOKUP($C124,順位変動,Q$6*2),区間5,4),"#°00'00"))</f>
        <v>#N/A</v>
      </c>
      <c r="S125" s="107"/>
      <c r="T125" s="22" t="e">
        <f>TEXT(VLOOKUP($C124,順位変動,T$6*2),"(#)")</f>
        <v>#N/A</v>
      </c>
      <c r="U125" s="107" t="e">
        <f>IF(VLOOKUP(VLOOKUP($C124,順位変動,T$6*2),区間6,4)&lt;10000,TEXT(VLOOKUP(VLOOKUP($C124,順位変動,T$6*2),区間6,4),"00'00"),TEXT(VLOOKUP(VLOOKUP($C124,順位変動,T$6*2),区間6,4),"#°00'00"))</f>
        <v>#N/A</v>
      </c>
      <c r="V125" s="108"/>
      <c r="W125" s="22" t="e">
        <f>TEXT(VLOOKUP($C124,順位変動,W$6*2),"(#)")</f>
        <v>#N/A</v>
      </c>
      <c r="X125" s="107" t="e">
        <f>IF(VLOOKUP(VLOOKUP($C124,順位変動,W$6*2),区間7,4)&lt;10000,TEXT(VLOOKUP(VLOOKUP($C124,順位変動,W$6*2),区間7,4),"00'00"),TEXT(VLOOKUP(VLOOKUP($C124,順位変動,W$6*2),区間7,4),"#°00'00"))</f>
        <v>#N/A</v>
      </c>
      <c r="Y125" s="107"/>
      <c r="Z125" s="22" t="e">
        <f>TEXT(VLOOKUP($C124,順位変動,Z$6*2),"(#)")</f>
        <v>#N/A</v>
      </c>
      <c r="AA125" s="107" t="e">
        <f>IF(VLOOKUP(VLOOKUP($C124,順位変動,Z$6*2),区間8,4)&lt;10000,TEXT(VLOOKUP(VLOOKUP($C124,順位変動,Z$6*2),区間8,4),"00'00"),TEXT(VLOOKUP(VLOOKUP($C124,順位変動,Z$6*2),区間8,4),"#°00'00"))</f>
        <v>#N/A</v>
      </c>
      <c r="AB125" s="107"/>
      <c r="AC125" s="121" t="e">
        <f>R125</f>
        <v>#N/A</v>
      </c>
      <c r="AD125" s="122"/>
    </row>
    <row r="126" spans="2:30" ht="15" hidden="1" customHeight="1">
      <c r="B126" s="112"/>
      <c r="C126" s="115"/>
      <c r="D126" s="23" t="str">
        <f>IF(COUNT(C124)=0,"",TEXT(VLOOKUP(B124,区間5,4),"00分00秒"))</f>
        <v/>
      </c>
      <c r="E126" s="30" t="e">
        <f>TEXT(VLOOKUP($C124,順位変動,E$6*2),"(#)")</f>
        <v>#N/A</v>
      </c>
      <c r="F126" s="123" t="e">
        <f>IF(VLOOKUP(VLOOKUP($C124,順位変動,E$6*2),区間1,4)&lt;10000,TEXT(VLOOKUP(VLOOKUP($C124,順位変動,E$6*2),区間1,4),"00'00"),TEXT(VLOOKUP(VLOOKUP($C124,順位変動,E$6*2),区間1,4),"#°00'00"))</f>
        <v>#N/A</v>
      </c>
      <c r="G126" s="123"/>
      <c r="H126" s="31" t="e">
        <f>TEXT(VLOOKUP($C124,区間記録2,2),"(#)")</f>
        <v>#N/A</v>
      </c>
      <c r="I126" s="123" t="e">
        <f>TEXT(VLOOKUP($C124,区間記録2,4),"00'00")</f>
        <v>#N/A</v>
      </c>
      <c r="J126" s="123"/>
      <c r="K126" s="31" t="e">
        <f>TEXT(VLOOKUP($C124,区間記録3,2),"(#)")</f>
        <v>#N/A</v>
      </c>
      <c r="L126" s="123" t="e">
        <f>TEXT(VLOOKUP($C124,区間記録3,4),"00'00")</f>
        <v>#N/A</v>
      </c>
      <c r="M126" s="123"/>
      <c r="N126" s="31" t="e">
        <f>TEXT(VLOOKUP($C124,区間記録4,2),"(#)")</f>
        <v>#N/A</v>
      </c>
      <c r="O126" s="123" t="e">
        <f>TEXT(VLOOKUP($C124,区間記録4,4),"00'00")</f>
        <v>#N/A</v>
      </c>
      <c r="P126" s="123"/>
      <c r="Q126" s="31" t="e">
        <f>TEXT(VLOOKUP($C124,区間記録5,2),"(#)")</f>
        <v>#N/A</v>
      </c>
      <c r="R126" s="123" t="e">
        <f>TEXT(VLOOKUP($C124,区間記録5,4),"00'00")</f>
        <v>#N/A</v>
      </c>
      <c r="S126" s="123"/>
      <c r="T126" s="31" t="e">
        <f>TEXT(VLOOKUP($C124,区間記録6,2),"(#)")</f>
        <v>#N/A</v>
      </c>
      <c r="U126" s="123" t="e">
        <f>TEXT(VLOOKUP($C124,区間記録6,4),"00'00")</f>
        <v>#N/A</v>
      </c>
      <c r="V126" s="124"/>
      <c r="W126" s="31" t="e">
        <f>TEXT(VLOOKUP($C124,区間記録7,2),"(#)")</f>
        <v>#N/A</v>
      </c>
      <c r="X126" s="123" t="e">
        <f>TEXT(VLOOKUP($C124,区間記録7,4),"00'00")</f>
        <v>#N/A</v>
      </c>
      <c r="Y126" s="123"/>
      <c r="Z126" s="31" t="e">
        <f>TEXT(VLOOKUP($C124,区間記録8,2),"(#)")</f>
        <v>#N/A</v>
      </c>
      <c r="AA126" s="123" t="e">
        <f>TEXT(VLOOKUP($C124,区間記録8,4),"00'00")</f>
        <v>#N/A</v>
      </c>
      <c r="AB126" s="123"/>
      <c r="AC126" s="24" t="e">
        <f>TEXT(VLOOKUP(C124,躍進,6),"(#)")</f>
        <v>#N/A</v>
      </c>
      <c r="AD126" s="25" t="e">
        <f>IF(VLOOKUP(C124,躍進,4)="","",IF(VLOOKUP(C124,躍進,4)&lt;0,TEXT(INT(ABS(VLOOKUP(C124,躍進,4))/60)*100+MOD(ABS(VLOOKUP(C124,躍進,4)),60),"-00'00"),TEXT(INT(VLOOKUP(C124,躍進,4)/60)*100+MOD(VLOOKUP(C124,躍進,4),60),"+00'00")))</f>
        <v>#N/A</v>
      </c>
    </row>
    <row r="127" spans="2:30" ht="15" hidden="1" customHeight="1">
      <c r="B127" s="112">
        <v>40</v>
      </c>
      <c r="C127" s="120" t="str">
        <f>VLOOKUP(B127,区間5,2)</f>
        <v/>
      </c>
      <c r="D127" s="42" t="str">
        <f>IF(COUNT(C127)=0,"",VLOOKUP(C127,出場校,2))</f>
        <v/>
      </c>
      <c r="E127" s="117" t="str">
        <f>IF(COUNT($C127)=0,"",VLOOKUP($C127,選手名,VLOOKUP($C127,オーダー,E$6+1)+1))</f>
        <v/>
      </c>
      <c r="F127" s="117"/>
      <c r="G127" s="28" t="str">
        <f>IF(COUNT($C127)=0,"",VLOOKUP($C127,選手学年,VLOOKUP($C127,オーダー,E$6+1)+1))</f>
        <v/>
      </c>
      <c r="H127" s="116" t="str">
        <f>IF(COUNT($C127)=0,"",VLOOKUP($C127,選手名,VLOOKUP($C127,オーダー,H$6+1)+1))</f>
        <v/>
      </c>
      <c r="I127" s="117"/>
      <c r="J127" s="28" t="str">
        <f>IF(COUNT($C127)=0,"",VLOOKUP($C127,選手学年,VLOOKUP($C127,オーダー,H$6+1)+1))</f>
        <v/>
      </c>
      <c r="K127" s="116" t="str">
        <f>IF(COUNT($C127)=0,"",VLOOKUP($C127,選手名,VLOOKUP($C127,オーダー,K$6+1)+1))</f>
        <v/>
      </c>
      <c r="L127" s="117"/>
      <c r="M127" s="28" t="str">
        <f>IF(COUNT($C127)=0,"",VLOOKUP($C127,選手学年,VLOOKUP($C127,オーダー,K$6+1)+1))</f>
        <v/>
      </c>
      <c r="N127" s="116" t="str">
        <f>IF(COUNT($C127)=0,"",VLOOKUP($C127,選手名,VLOOKUP($C127,オーダー,N$6+1)+1))</f>
        <v/>
      </c>
      <c r="O127" s="117"/>
      <c r="P127" s="28" t="str">
        <f>IF(COUNT($C127)=0,"",VLOOKUP($C127,選手学年,VLOOKUP($C127,オーダー,N$6+1)+1))</f>
        <v/>
      </c>
      <c r="Q127" s="116" t="str">
        <f>IF(COUNT($C127)=0,"",VLOOKUP($C127,選手名,VLOOKUP($C127,オーダー,Q$6+1)+1))</f>
        <v/>
      </c>
      <c r="R127" s="117"/>
      <c r="S127" s="28" t="str">
        <f>IF(COUNT($C127)=0,"",VLOOKUP($C127,選手学年,VLOOKUP($C127,オーダー,Q$6+1)+1))</f>
        <v/>
      </c>
      <c r="T127" s="116" t="str">
        <f>IF(COUNT($C127)=0,"",VLOOKUP($C127,選手名,VLOOKUP($C127,オーダー,T$6+1)+1))</f>
        <v/>
      </c>
      <c r="U127" s="117"/>
      <c r="V127" s="29" t="str">
        <f>IF(COUNT($C127)=0,"",VLOOKUP($C127,選手学年,VLOOKUP($C127,オーダー,T$6+1)+1))</f>
        <v/>
      </c>
      <c r="W127" s="116" t="str">
        <f>IF(COUNT($C127)=0,"",VLOOKUP($C127,選手名,VLOOKUP($C127,オーダー,W$6+1)+1))</f>
        <v/>
      </c>
      <c r="X127" s="117"/>
      <c r="Y127" s="28" t="str">
        <f>IF(COUNT($C127)=0,"",VLOOKUP($C127,選手学年,VLOOKUP($C127,オーダー,W$6+1)+1))</f>
        <v/>
      </c>
      <c r="Z127" s="116" t="str">
        <f>IF(COUNT($C127)=0,"",VLOOKUP($C127,選手名,VLOOKUP($C127,オーダー,Z$6+1)+1))</f>
        <v/>
      </c>
      <c r="AA127" s="117"/>
      <c r="AB127" s="28" t="str">
        <f>IF(COUNT($C127)=0,"",VLOOKUP($C127,選手学年,VLOOKUP($C127,オーダー,Z$6+1)+1))</f>
        <v/>
      </c>
      <c r="AC127" s="118" t="e">
        <f>TEXT(VLOOKUP(C127,出場校,6)*10000+VLOOKUP(C127,出場校,7)*100+VLOOKUP(C127,出場校,8),"00'00")</f>
        <v>#N/A</v>
      </c>
      <c r="AD127" s="119"/>
    </row>
    <row r="128" spans="2:30" ht="15" hidden="1" customHeight="1">
      <c r="B128" s="112"/>
      <c r="C128" s="114"/>
      <c r="D128" s="20" t="str">
        <f>IF(COUNT(C127)=0,"",TEXT(VLOOKUP(C127,出場校,3),"(@)"))</f>
        <v/>
      </c>
      <c r="E128" s="21"/>
      <c r="F128" s="107"/>
      <c r="G128" s="107"/>
      <c r="H128" s="22" t="e">
        <f>TEXT(VLOOKUP($C127,順位変動,H$6*2),"(#)")</f>
        <v>#N/A</v>
      </c>
      <c r="I128" s="107" t="e">
        <f>IF(VLOOKUP(VLOOKUP($C127,順位変動,H$6*2),区間2,4)&lt;10000,TEXT(VLOOKUP(VLOOKUP($C127,順位変動,H$6*2),区間2,4),"00'00"),TEXT(VLOOKUP(VLOOKUP($C127,順位変動,H$6*2),区間2,4),"#°00'00"))</f>
        <v>#N/A</v>
      </c>
      <c r="J128" s="107"/>
      <c r="K128" s="22" t="e">
        <f>TEXT(VLOOKUP($C127,順位変動,K$6*2),"(#)")</f>
        <v>#N/A</v>
      </c>
      <c r="L128" s="107" t="e">
        <f>IF(VLOOKUP(VLOOKUP($C127,順位変動,K$6*2),区間3,4)&lt;10000,TEXT(VLOOKUP(VLOOKUP($C127,順位変動,K$6*2),区間3,4),"00'00"),TEXT(VLOOKUP(VLOOKUP($C127,順位変動,K$6*2),区間3,4),"#°00'00"))</f>
        <v>#N/A</v>
      </c>
      <c r="M128" s="107"/>
      <c r="N128" s="22" t="e">
        <f>TEXT(VLOOKUP($C127,順位変動,N$6*2),"(#)")</f>
        <v>#N/A</v>
      </c>
      <c r="O128" s="107" t="e">
        <f>IF(VLOOKUP(VLOOKUP($C127,順位変動,N$6*2),区間4,4)&lt;10000,TEXT(VLOOKUP(VLOOKUP($C127,順位変動,N$6*2),区間4,4),"00'00"),TEXT(VLOOKUP(VLOOKUP($C127,順位変動,N$6*2),区間4,4),"#°00'00"))</f>
        <v>#N/A</v>
      </c>
      <c r="P128" s="107"/>
      <c r="Q128" s="22" t="e">
        <f>TEXT(VLOOKUP($C127,順位変動,Q$6*2),"(#)")</f>
        <v>#N/A</v>
      </c>
      <c r="R128" s="107" t="e">
        <f>IF(VLOOKUP(VLOOKUP($C127,順位変動,Q$6*2),区間5,4)&lt;10000,TEXT(VLOOKUP(VLOOKUP($C127,順位変動,Q$6*2),区間5,4),"00'00"),TEXT(VLOOKUP(VLOOKUP($C127,順位変動,Q$6*2),区間5,4),"#°00'00"))</f>
        <v>#N/A</v>
      </c>
      <c r="S128" s="107"/>
      <c r="T128" s="22" t="e">
        <f>TEXT(VLOOKUP($C127,順位変動,T$6*2),"(#)")</f>
        <v>#N/A</v>
      </c>
      <c r="U128" s="107" t="e">
        <f>IF(VLOOKUP(VLOOKUP($C127,順位変動,T$6*2),区間6,4)&lt;10000,TEXT(VLOOKUP(VLOOKUP($C127,順位変動,T$6*2),区間6,4),"00'00"),TEXT(VLOOKUP(VLOOKUP($C127,順位変動,T$6*2),区間6,4),"#°00'00"))</f>
        <v>#N/A</v>
      </c>
      <c r="V128" s="108"/>
      <c r="W128" s="22" t="e">
        <f>TEXT(VLOOKUP($C127,順位変動,W$6*2),"(#)")</f>
        <v>#N/A</v>
      </c>
      <c r="X128" s="107" t="e">
        <f>IF(VLOOKUP(VLOOKUP($C127,順位変動,W$6*2),区間7,4)&lt;10000,TEXT(VLOOKUP(VLOOKUP($C127,順位変動,W$6*2),区間7,4),"00'00"),TEXT(VLOOKUP(VLOOKUP($C127,順位変動,W$6*2),区間7,4),"#°00'00"))</f>
        <v>#N/A</v>
      </c>
      <c r="Y128" s="107"/>
      <c r="Z128" s="22" t="e">
        <f>TEXT(VLOOKUP($C127,順位変動,Z$6*2),"(#)")</f>
        <v>#N/A</v>
      </c>
      <c r="AA128" s="107" t="e">
        <f>IF(VLOOKUP(VLOOKUP($C127,順位変動,Z$6*2),区間8,4)&lt;10000,TEXT(VLOOKUP(VLOOKUP($C127,順位変動,Z$6*2),区間8,4),"00'00"),TEXT(VLOOKUP(VLOOKUP($C127,順位変動,Z$6*2),区間8,4),"#°00'00"))</f>
        <v>#N/A</v>
      </c>
      <c r="AB128" s="107"/>
      <c r="AC128" s="121" t="e">
        <f>R128</f>
        <v>#N/A</v>
      </c>
      <c r="AD128" s="122"/>
    </row>
    <row r="129" spans="2:30" ht="15" hidden="1" customHeight="1" thickBot="1">
      <c r="B129" s="126"/>
      <c r="C129" s="127"/>
      <c r="D129" s="37" t="str">
        <f>IF(COUNT(C127)=0,"",TEXT(VLOOKUP(B127,区間5,4),"00分00秒"))</f>
        <v/>
      </c>
      <c r="E129" s="38" t="e">
        <f>TEXT(VLOOKUP($C127,順位変動,E$6*2),"(#)")</f>
        <v>#N/A</v>
      </c>
      <c r="F129" s="128" t="e">
        <f>IF(VLOOKUP(VLOOKUP($C127,順位変動,E$6*2),区間1,4)&lt;10000,TEXT(VLOOKUP(VLOOKUP($C127,順位変動,E$6*2),区間1,4),"00'00"),TEXT(VLOOKUP(VLOOKUP($C127,順位変動,E$6*2),区間1,4),"#°00'00"))</f>
        <v>#N/A</v>
      </c>
      <c r="G129" s="128"/>
      <c r="H129" s="39" t="e">
        <f>TEXT(VLOOKUP($C127,区間記録2,2),"(#)")</f>
        <v>#N/A</v>
      </c>
      <c r="I129" s="128" t="e">
        <f>TEXT(VLOOKUP($C127,区間記録2,4),"00'00")</f>
        <v>#N/A</v>
      </c>
      <c r="J129" s="128"/>
      <c r="K129" s="39" t="e">
        <f>TEXT(VLOOKUP($C127,区間記録3,2),"(#)")</f>
        <v>#N/A</v>
      </c>
      <c r="L129" s="128" t="e">
        <f>TEXT(VLOOKUP($C127,区間記録3,4),"00'00")</f>
        <v>#N/A</v>
      </c>
      <c r="M129" s="128"/>
      <c r="N129" s="39" t="e">
        <f>TEXT(VLOOKUP($C127,区間記録4,2),"(#)")</f>
        <v>#N/A</v>
      </c>
      <c r="O129" s="128" t="e">
        <f>TEXT(VLOOKUP($C127,区間記録4,4),"00'00")</f>
        <v>#N/A</v>
      </c>
      <c r="P129" s="128"/>
      <c r="Q129" s="39" t="e">
        <f>TEXT(VLOOKUP($C127,区間記録5,2),"(#)")</f>
        <v>#N/A</v>
      </c>
      <c r="R129" s="128" t="e">
        <f>TEXT(VLOOKUP($C127,区間記録5,4),"00'00")</f>
        <v>#N/A</v>
      </c>
      <c r="S129" s="128"/>
      <c r="T129" s="39" t="e">
        <f>TEXT(VLOOKUP($C127,区間記録6,2),"(#)")</f>
        <v>#N/A</v>
      </c>
      <c r="U129" s="128" t="e">
        <f>TEXT(VLOOKUP($C127,区間記録6,4),"00'00")</f>
        <v>#N/A</v>
      </c>
      <c r="V129" s="129"/>
      <c r="W129" s="39" t="e">
        <f>TEXT(VLOOKUP($C127,区間記録7,2),"(#)")</f>
        <v>#N/A</v>
      </c>
      <c r="X129" s="128" t="e">
        <f>TEXT(VLOOKUP($C127,区間記録7,4),"00'00")</f>
        <v>#N/A</v>
      </c>
      <c r="Y129" s="128"/>
      <c r="Z129" s="39" t="e">
        <f>TEXT(VLOOKUP($C127,区間記録8,2),"(#)")</f>
        <v>#N/A</v>
      </c>
      <c r="AA129" s="128" t="e">
        <f>TEXT(VLOOKUP($C127,区間記録8,4),"00'00")</f>
        <v>#N/A</v>
      </c>
      <c r="AB129" s="128"/>
      <c r="AC129" s="40" t="e">
        <f>TEXT(VLOOKUP(C127,躍進,6),"(#)")</f>
        <v>#N/A</v>
      </c>
      <c r="AD129" s="41" t="e">
        <f>IF(VLOOKUP(C127,躍進,4)="","",IF(VLOOKUP(C127,躍進,4)&lt;0,TEXT(INT(ABS(VLOOKUP(C127,躍進,4))/60)*100+MOD(ABS(VLOOKUP(C127,躍進,4)),60),"-00'00"),TEXT(INT(VLOOKUP(C127,躍進,4)/60)*100+MOD(VLOOKUP(C127,躍進,4),60),"+00'00")))</f>
        <v>#N/A</v>
      </c>
    </row>
    <row r="130" spans="2:30" ht="15" customHeight="1" thickBot="1"/>
    <row r="131" spans="2:30" ht="15" customHeight="1">
      <c r="B131" s="113" t="s">
        <v>10</v>
      </c>
      <c r="C131" s="136"/>
      <c r="D131" s="137"/>
      <c r="E131" s="142" t="str">
        <f>VLOOKUP([1]データ処理!C119,選手名,VLOOKUP([1]データ処理!C119,オーダー,E$6+1)+1)</f>
        <v>林　望乃佳</v>
      </c>
      <c r="F131" s="104"/>
      <c r="G131" s="19">
        <f>VLOOKUP([1]データ処理!C119,選手学年,VLOOKUP([1]データ処理!C119,オーダー,E$6+1)+1)</f>
        <v>3</v>
      </c>
      <c r="H131" s="103" t="str">
        <f>VLOOKUP([1]データ処理!H119,選手名,VLOOKUP([1]データ処理!H119,オーダー,H$6+1)+1)</f>
        <v>渡邉　百香</v>
      </c>
      <c r="I131" s="104"/>
      <c r="J131" s="19">
        <f>VLOOKUP([1]データ処理!H119,選手学年,VLOOKUP([1]データ処理!H119,オーダー,H$6+1)+1)</f>
        <v>2</v>
      </c>
      <c r="K131" s="103" t="str">
        <f>VLOOKUP([1]データ処理!M119,選手名,VLOOKUP([1]データ処理!M119,オーダー,K$6+1)+1)</f>
        <v>和田　かなえ</v>
      </c>
      <c r="L131" s="104"/>
      <c r="M131" s="19">
        <f>VLOOKUP([1]データ処理!M119,選手学年,VLOOKUP([1]データ処理!M119,オーダー,K$6+1)+1)</f>
        <v>3</v>
      </c>
      <c r="N131" s="103" t="str">
        <f>VLOOKUP([1]データ処理!R119,選手名,VLOOKUP([1]データ処理!R119,オーダー,N$6+1)+1)</f>
        <v>佐藤　真由</v>
      </c>
      <c r="O131" s="104"/>
      <c r="P131" s="19">
        <f>VLOOKUP([1]データ処理!R119,選手学年,VLOOKUP([1]データ処理!R119,オーダー,N$6+1)+1)</f>
        <v>3</v>
      </c>
      <c r="Q131" s="103" t="str">
        <f>VLOOKUP([1]データ処理!W119,選手名,VLOOKUP([1]データ処理!W119,オーダー,Q$6+1)+1)</f>
        <v>大江　美咲</v>
      </c>
      <c r="R131" s="104"/>
      <c r="S131" s="43">
        <f>VLOOKUP([1]データ処理!W119,選手学年,VLOOKUP([1]データ処理!W119,オーダー,Q$6+1)+1)</f>
        <v>3</v>
      </c>
      <c r="T131" s="104">
        <f>VLOOKUP([1]データ処理!AB119,選手名,VLOOKUP([1]データ処理!AB119,オーダー,T$6+1)+1)</f>
        <v>1</v>
      </c>
      <c r="U131" s="104"/>
      <c r="V131" s="43">
        <f>VLOOKUP([1]データ処理!AB119,選手学年,VLOOKUP([1]データ処理!AB119,オーダー,T$6+1)+1)</f>
        <v>1</v>
      </c>
      <c r="W131" s="104" t="e">
        <f>VLOOKUP([1]データ処理!AG119,選手名,VLOOKUP([1]データ処理!AG119,オーダー,W$6+1)+1)</f>
        <v>#N/A</v>
      </c>
      <c r="X131" s="104"/>
      <c r="Y131" s="19" t="e">
        <f>VLOOKUP([1]データ処理!AG119,選手学年,VLOOKUP([1]データ処理!AG119,オーダー,W$6+1)+1)</f>
        <v>#N/A</v>
      </c>
      <c r="Z131" s="103" t="e">
        <f>VLOOKUP([1]データ処理!AL119,選手名,VLOOKUP([1]データ処理!AL119,オーダー,Z$6+1)+1)</f>
        <v>#N/A</v>
      </c>
      <c r="AA131" s="104"/>
      <c r="AB131" s="43" t="e">
        <f>VLOOKUP([1]データ処理!AL119,選手学年,VLOOKUP([1]データ処理!AL119,オーダー,Z$6+1)+1)</f>
        <v>#N/A</v>
      </c>
    </row>
    <row r="132" spans="2:30" ht="15" customHeight="1">
      <c r="B132" s="114"/>
      <c r="C132" s="138"/>
      <c r="D132" s="139"/>
      <c r="E132" s="44" t="str">
        <f>IF([1]データ処理!E119=0,"",IF([1]データ処理!E119&gt;=(VLOOKUP(E6,区間データ,7)*100+VLOOKUP(E6,区間データ,8)),"","☆"))</f>
        <v/>
      </c>
      <c r="F132" s="130" t="str">
        <f>TEXT(VLOOKUP([1]データ処理!C119,出場校,2),"(@)")</f>
        <v>(高田中学校)</v>
      </c>
      <c r="G132" s="131"/>
      <c r="H132" s="45" t="str">
        <f>IF([1]データ処理!J119=0,"",IF([1]データ処理!J119&gt;=(VLOOKUP(H6,区間データ,7)*100+VLOOKUP(H6,区間データ,8)),"","☆"))</f>
        <v/>
      </c>
      <c r="I132" s="130" t="str">
        <f>TEXT(VLOOKUP([1]データ処理!H119,出場校,2),"(@)")</f>
        <v>(久住中学校)</v>
      </c>
      <c r="J132" s="131"/>
      <c r="K132" s="45" t="str">
        <f>IF([1]データ処理!O119=0,"",IF([1]データ処理!O119&gt;=(VLOOKUP(K6,区間データ,7)*100+VLOOKUP(K6,区間データ,8)),"","☆"))</f>
        <v/>
      </c>
      <c r="L132" s="130" t="str">
        <f>TEXT(VLOOKUP([1]データ処理!M119,出場校,2),"(@)")</f>
        <v>(竹田中学校)</v>
      </c>
      <c r="M132" s="131"/>
      <c r="N132" s="45" t="str">
        <f>IF([1]データ処理!T119=0,"",IF([1]データ処理!T119&gt;=(VLOOKUP(N6,区間データ,7)*100+VLOOKUP(N6,区間データ,8)),"","☆"))</f>
        <v/>
      </c>
      <c r="O132" s="130" t="str">
        <f>TEXT(VLOOKUP([1]データ処理!R119,出場校,2),"(@)")</f>
        <v>(竹田中学校)</v>
      </c>
      <c r="P132" s="131"/>
      <c r="Q132" s="45" t="str">
        <f>IF([1]データ処理!Y119=0,"",IF([1]データ処理!Y119&gt;=(VLOOKUP(Q6,区間データ,7)*100+VLOOKUP(Q6,区間データ,8)),"","☆"))</f>
        <v/>
      </c>
      <c r="R132" s="130" t="str">
        <f>TEXT(VLOOKUP([1]データ処理!W119,出場校,2),"(@)")</f>
        <v>(高田中学校)</v>
      </c>
      <c r="S132" s="132"/>
      <c r="T132" s="46"/>
      <c r="U132" s="133" t="str">
        <f>TEXT(VLOOKUP([1]データ処理!AB119,出場校,2),"(@)")</f>
        <v>(臼杵東中学校)</v>
      </c>
      <c r="V132" s="134"/>
      <c r="W132" s="46"/>
      <c r="X132" s="133" t="e">
        <f>TEXT(VLOOKUP([1]データ処理!AG119,出場校,2),"(@)")</f>
        <v>#N/A</v>
      </c>
      <c r="Y132" s="135"/>
      <c r="Z132" s="45"/>
      <c r="AA132" s="133" t="e">
        <f>TEXT(VLOOKUP([1]データ処理!AL119,出場校,2),"(@)")</f>
        <v>#N/A</v>
      </c>
      <c r="AB132" s="134"/>
    </row>
    <row r="133" spans="2:30" ht="15" customHeight="1">
      <c r="B133" s="114"/>
      <c r="C133" s="138"/>
      <c r="D133" s="139"/>
      <c r="E133" s="152" t="str">
        <f>IF([1]データ処理!B120&lt;&gt;1,"",VLOOKUP([1]データ処理!C120,選手名,VLOOKUP([1]データ処理!C120,オーダー,E$6+1)+1))</f>
        <v/>
      </c>
      <c r="F133" s="117"/>
      <c r="G133" s="29" t="str">
        <f>IF([1]データ処理!B120&lt;&gt;1,"",VLOOKUP([1]データ処理!C120,選手学年,VLOOKUP([1]データ処理!C120,オーダー,E$6+1)+1))</f>
        <v/>
      </c>
      <c r="H133" s="116" t="str">
        <f>IF([1]データ処理!G120&lt;&gt;1,"",VLOOKUP([1]データ処理!H120,選手名,VLOOKUP([1]データ処理!H120,オーダー,H$6+1)+1))</f>
        <v/>
      </c>
      <c r="I133" s="117"/>
      <c r="J133" s="29" t="str">
        <f>IF([1]データ処理!G120&lt;&gt;1,"",VLOOKUP([1]データ処理!H120,選手学年,VLOOKUP([1]データ処理!H120,オーダー,H$6+1)+1))</f>
        <v/>
      </c>
      <c r="K133" s="116" t="str">
        <f>IF([1]データ処理!L120&lt;&gt;1,"",VLOOKUP([1]データ処理!M120,選手名,VLOOKUP([1]データ処理!M120,オーダー,K$6+1)+1))</f>
        <v>佐用　瑠衣</v>
      </c>
      <c r="L133" s="117"/>
      <c r="M133" s="29">
        <f>IF([1]データ処理!L120&lt;&gt;1,"",VLOOKUP([1]データ処理!M120,選手学年,VLOOKUP([1]データ処理!M120,オーダー,K$6+1)+1))</f>
        <v>3</v>
      </c>
      <c r="N133" s="116" t="str">
        <f>IF([1]データ処理!Q120&lt;&gt;1,"",VLOOKUP([1]データ処理!R120,選手名,VLOOKUP([1]データ処理!R120,オーダー,N$6+1)+1))</f>
        <v/>
      </c>
      <c r="O133" s="117"/>
      <c r="P133" s="29" t="str">
        <f>IF([1]データ処理!Q120&lt;&gt;1,"",VLOOKUP([1]データ処理!R120,選手学年,VLOOKUP([1]データ処理!R120,オーダー,N$6+1)+1))</f>
        <v/>
      </c>
      <c r="Q133" s="116" t="str">
        <f>IF([1]データ処理!V120&lt;&gt;1,"",VLOOKUP([1]データ処理!W120,選手名,VLOOKUP([1]データ処理!W120,オーダー,Q$6+1)+1))</f>
        <v/>
      </c>
      <c r="R133" s="117"/>
      <c r="S133" s="47" t="str">
        <f>IF([1]データ処理!V120&lt;&gt;1,"",VLOOKUP([1]データ処理!W120,選手学年,VLOOKUP([1]データ処理!W120,オーダー,Q$6+1)+1))</f>
        <v/>
      </c>
      <c r="T133" s="117" t="str">
        <f>IF([1]データ処理!AA120&lt;&gt;1,"",VLOOKUP([1]データ処理!AB120,選手名,VLOOKUP([1]データ処理!AB120,オーダー,T$6+1)+1))</f>
        <v/>
      </c>
      <c r="U133" s="117"/>
      <c r="V133" s="47" t="str">
        <f>IF([1]データ処理!AA120&lt;&gt;1,"",VLOOKUP([1]データ処理!AB120,選手学年,VLOOKUP([1]データ処理!AB120,オーダー,T$6+1)+1))</f>
        <v/>
      </c>
      <c r="W133" s="117" t="str">
        <f>IF([1]データ処理!AF120&lt;&gt;1,"",VLOOKUP([1]データ処理!AG120,選手名,VLOOKUP([1]データ処理!AG120,オーダー,W$6+1)+1))</f>
        <v/>
      </c>
      <c r="X133" s="117"/>
      <c r="Y133" s="29" t="str">
        <f>IF([1]データ処理!AF120&lt;&gt;1,"",VLOOKUP([1]データ処理!AG120,選手学年,VLOOKUP([1]データ処理!AG120,オーダー,W$6+1)+1))</f>
        <v/>
      </c>
      <c r="Z133" s="116" t="str">
        <f>IF([1]データ処理!AK120&lt;&gt;1,"",VLOOKUP([1]データ処理!AL120,選手名,VLOOKUP([1]データ処理!AL120,オーダー,Z$6+1)+1))</f>
        <v/>
      </c>
      <c r="AA133" s="117"/>
      <c r="AB133" s="47" t="str">
        <f>IF([1]データ処理!AK120&lt;&gt;1,"",VLOOKUP([1]データ処理!AL120,選手学年,VLOOKUP([1]データ処理!AL120,オーダー,Z$6+1)+1))</f>
        <v/>
      </c>
    </row>
    <row r="134" spans="2:30" ht="15" customHeight="1">
      <c r="B134" s="114"/>
      <c r="C134" s="138"/>
      <c r="D134" s="139"/>
      <c r="E134" s="48" t="str">
        <f>IF(E132="☆","☆","")</f>
        <v/>
      </c>
      <c r="F134" s="146" t="str">
        <f>IF([1]データ処理!B120&lt;&gt;1,"",TEXT(VLOOKUP([1]データ処理!C120,出場校,2),"(@)"))</f>
        <v/>
      </c>
      <c r="G134" s="147"/>
      <c r="H134" s="49" t="str">
        <f>IF(H132="☆","☆","")</f>
        <v/>
      </c>
      <c r="I134" s="146" t="str">
        <f>IF([1]データ処理!G120&lt;&gt;1,"",TEXT(VLOOKUP([1]データ処理!H120,出場校,2),"(@)"))</f>
        <v/>
      </c>
      <c r="J134" s="147"/>
      <c r="K134" s="49" t="str">
        <f>IF(K132="☆","☆","")</f>
        <v/>
      </c>
      <c r="L134" s="153" t="str">
        <f>IF([1]データ処理!L120&lt;&gt;1,"",TEXT(VLOOKUP([1]データ処理!M120,出場校,2),"(@)"))</f>
        <v>(稙田東中学校)</v>
      </c>
      <c r="M134" s="154"/>
      <c r="N134" s="49" t="str">
        <f>IF(N132="☆","☆","")</f>
        <v/>
      </c>
      <c r="O134" s="146" t="str">
        <f>IF([1]データ処理!Q120&lt;&gt;1,"",TEXT(VLOOKUP([1]データ処理!R120,出場校,2),"(@)"))</f>
        <v/>
      </c>
      <c r="P134" s="147"/>
      <c r="Q134" s="49" t="str">
        <f>IF(Q132="☆","☆","")</f>
        <v/>
      </c>
      <c r="R134" s="146" t="str">
        <f>IF([1]データ処理!V120&lt;&gt;1,"",TEXT(VLOOKUP([1]データ処理!W120,出場校,2),"(@)"))</f>
        <v/>
      </c>
      <c r="S134" s="151"/>
      <c r="T134" s="50" t="str">
        <f>IF(T132="☆","☆","")</f>
        <v/>
      </c>
      <c r="U134" s="146" t="str">
        <f>IF([1]データ処理!AA120&lt;&gt;1,"",TEXT(VLOOKUP([1]データ処理!AB120,出場校,2),"(@)"))</f>
        <v/>
      </c>
      <c r="V134" s="151"/>
      <c r="W134" s="50"/>
      <c r="X134" s="146" t="str">
        <f>IF([1]データ処理!AF120&lt;&gt;1,"",TEXT(VLOOKUP([1]データ処理!AG120,出場校,2),"(@)"))</f>
        <v/>
      </c>
      <c r="Y134" s="147"/>
      <c r="Z134" s="49"/>
      <c r="AA134" s="146" t="str">
        <f>IF([1]データ処理!AK120&lt;&gt;1,"",TEXT(VLOOKUP([1]データ処理!AL120,出場校,2),"(@)"))</f>
        <v/>
      </c>
      <c r="AB134" s="151"/>
    </row>
    <row r="135" spans="2:30" ht="15" customHeight="1" thickBot="1">
      <c r="B135" s="127"/>
      <c r="C135" s="140"/>
      <c r="D135" s="141"/>
      <c r="E135" s="145" t="str">
        <f>TEXT([1]データ処理!E119,"#分00秒")</f>
        <v>7分00秒</v>
      </c>
      <c r="F135" s="99"/>
      <c r="G135" s="100"/>
      <c r="H135" s="143" t="str">
        <f>TEXT([1]データ処理!J119,"#分00秒")</f>
        <v>7分02秒</v>
      </c>
      <c r="I135" s="99"/>
      <c r="J135" s="100"/>
      <c r="K135" s="143" t="str">
        <f>TEXT([1]データ処理!O119,"#分00秒")</f>
        <v>7分42秒</v>
      </c>
      <c r="L135" s="99"/>
      <c r="M135" s="100"/>
      <c r="N135" s="143" t="str">
        <f>TEXT([1]データ処理!T119,"#分00秒")</f>
        <v>7分30秒</v>
      </c>
      <c r="O135" s="99"/>
      <c r="P135" s="100"/>
      <c r="Q135" s="143" t="str">
        <f>TEXT([1]データ処理!Y119,"#分00秒")</f>
        <v>7分03秒</v>
      </c>
      <c r="R135" s="99"/>
      <c r="S135" s="144"/>
      <c r="T135" s="99" t="str">
        <f>TEXT([1]データ処理!AD119,"#分00秒")</f>
        <v/>
      </c>
      <c r="U135" s="99"/>
      <c r="V135" s="144"/>
      <c r="W135" s="99" t="str">
        <f>TEXT([1]データ処理!AI119,"#分00秒")</f>
        <v>分00秒</v>
      </c>
      <c r="X135" s="99"/>
      <c r="Y135" s="100"/>
      <c r="Z135" s="143" t="str">
        <f>TEXT([1]データ処理!AN119,"#分00秒")</f>
        <v>分00秒</v>
      </c>
      <c r="AA135" s="99"/>
      <c r="AB135" s="144"/>
    </row>
    <row r="136" spans="2:30" ht="15" customHeight="1" thickBot="1"/>
    <row r="137" spans="2:30" ht="15" customHeight="1">
      <c r="B137" s="113" t="s">
        <v>27</v>
      </c>
      <c r="C137" s="136"/>
      <c r="D137" s="136"/>
      <c r="E137" s="142" t="s">
        <v>29</v>
      </c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58"/>
    </row>
    <row r="138" spans="2:30" ht="15" customHeight="1" thickBot="1">
      <c r="B138" s="127"/>
      <c r="C138" s="140"/>
      <c r="D138" s="140"/>
      <c r="E138" s="145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144"/>
    </row>
    <row r="139" spans="2:30" ht="15" customHeight="1"/>
    <row r="140" spans="2:30" ht="15" customHeight="1"/>
    <row r="141" spans="2:30" ht="15" customHeight="1"/>
  </sheetData>
  <sheetProtection password="CC6F" sheet="1" objects="1" scenarios="1"/>
  <mergeCells count="1200">
    <mergeCell ref="I134:J134"/>
    <mergeCell ref="L134:M134"/>
    <mergeCell ref="O134:P134"/>
    <mergeCell ref="R134:S134"/>
    <mergeCell ref="U134:V134"/>
    <mergeCell ref="X134:Y134"/>
    <mergeCell ref="AA134:AB134"/>
    <mergeCell ref="E133:F133"/>
    <mergeCell ref="H133:I133"/>
    <mergeCell ref="K133:L133"/>
    <mergeCell ref="N133:O133"/>
    <mergeCell ref="Q133:R133"/>
    <mergeCell ref="T133:U133"/>
    <mergeCell ref="B137:D138"/>
    <mergeCell ref="E137:S138"/>
    <mergeCell ref="Z131:AA131"/>
    <mergeCell ref="F132:G132"/>
    <mergeCell ref="I132:J132"/>
    <mergeCell ref="L132:M132"/>
    <mergeCell ref="O132:P132"/>
    <mergeCell ref="R132:S132"/>
    <mergeCell ref="U132:V132"/>
    <mergeCell ref="X132:Y132"/>
    <mergeCell ref="AA132:AB132"/>
    <mergeCell ref="X129:Y129"/>
    <mergeCell ref="AA129:AB129"/>
    <mergeCell ref="B131:D135"/>
    <mergeCell ref="E131:F131"/>
    <mergeCell ref="H131:I131"/>
    <mergeCell ref="K131:L131"/>
    <mergeCell ref="N131:O131"/>
    <mergeCell ref="Q131:R131"/>
    <mergeCell ref="T131:U131"/>
    <mergeCell ref="W131:X131"/>
    <mergeCell ref="B127:B129"/>
    <mergeCell ref="C127:C129"/>
    <mergeCell ref="W135:Y135"/>
    <mergeCell ref="Z135:AB135"/>
    <mergeCell ref="E135:G135"/>
    <mergeCell ref="H135:J135"/>
    <mergeCell ref="K135:M135"/>
    <mergeCell ref="N135:P135"/>
    <mergeCell ref="Q135:S135"/>
    <mergeCell ref="T135:V135"/>
    <mergeCell ref="W133:X133"/>
    <mergeCell ref="Z133:AA133"/>
    <mergeCell ref="F134:G134"/>
    <mergeCell ref="I125:J125"/>
    <mergeCell ref="L125:M125"/>
    <mergeCell ref="O125:P125"/>
    <mergeCell ref="R125:S125"/>
    <mergeCell ref="U125:V125"/>
    <mergeCell ref="X125:Y125"/>
    <mergeCell ref="U128:V128"/>
    <mergeCell ref="X128:Y128"/>
    <mergeCell ref="AA128:AB128"/>
    <mergeCell ref="AC128:AD128"/>
    <mergeCell ref="F129:G129"/>
    <mergeCell ref="I129:J129"/>
    <mergeCell ref="L129:M129"/>
    <mergeCell ref="O129:P129"/>
    <mergeCell ref="R129:S129"/>
    <mergeCell ref="U129:V129"/>
    <mergeCell ref="Q127:R127"/>
    <mergeCell ref="T127:U127"/>
    <mergeCell ref="W127:X127"/>
    <mergeCell ref="Z127:AA127"/>
    <mergeCell ref="AC127:AD127"/>
    <mergeCell ref="F128:G128"/>
    <mergeCell ref="I128:J128"/>
    <mergeCell ref="L128:M128"/>
    <mergeCell ref="O128:P128"/>
    <mergeCell ref="R128:S128"/>
    <mergeCell ref="E127:F127"/>
    <mergeCell ref="H127:I127"/>
    <mergeCell ref="K127:L127"/>
    <mergeCell ref="N127:O127"/>
    <mergeCell ref="B124:B126"/>
    <mergeCell ref="C124:C126"/>
    <mergeCell ref="E124:F124"/>
    <mergeCell ref="H124:I124"/>
    <mergeCell ref="K124:L124"/>
    <mergeCell ref="N124:O124"/>
    <mergeCell ref="Q124:R124"/>
    <mergeCell ref="T124:U124"/>
    <mergeCell ref="U122:V122"/>
    <mergeCell ref="X122:Y122"/>
    <mergeCell ref="AA122:AB122"/>
    <mergeCell ref="AC122:AD122"/>
    <mergeCell ref="F123:G123"/>
    <mergeCell ref="I123:J123"/>
    <mergeCell ref="L123:M123"/>
    <mergeCell ref="O123:P123"/>
    <mergeCell ref="R123:S123"/>
    <mergeCell ref="U123:V123"/>
    <mergeCell ref="AA125:AB125"/>
    <mergeCell ref="AC125:AD125"/>
    <mergeCell ref="F126:G126"/>
    <mergeCell ref="I126:J126"/>
    <mergeCell ref="L126:M126"/>
    <mergeCell ref="O126:P126"/>
    <mergeCell ref="R126:S126"/>
    <mergeCell ref="U126:V126"/>
    <mergeCell ref="X126:Y126"/>
    <mergeCell ref="AA126:AB126"/>
    <mergeCell ref="W124:X124"/>
    <mergeCell ref="Z124:AA124"/>
    <mergeCell ref="AC124:AD124"/>
    <mergeCell ref="F125:G125"/>
    <mergeCell ref="Q121:R121"/>
    <mergeCell ref="T121:U121"/>
    <mergeCell ref="W121:X121"/>
    <mergeCell ref="Z121:AA121"/>
    <mergeCell ref="AC121:AD121"/>
    <mergeCell ref="F122:G122"/>
    <mergeCell ref="I122:J122"/>
    <mergeCell ref="L122:M122"/>
    <mergeCell ref="O122:P122"/>
    <mergeCell ref="R122:S122"/>
    <mergeCell ref="B121:B123"/>
    <mergeCell ref="C121:C123"/>
    <mergeCell ref="E121:F121"/>
    <mergeCell ref="H121:I121"/>
    <mergeCell ref="K121:L121"/>
    <mergeCell ref="N121:O121"/>
    <mergeCell ref="AA119:AB119"/>
    <mergeCell ref="AC119:AD119"/>
    <mergeCell ref="F120:G120"/>
    <mergeCell ref="I120:J120"/>
    <mergeCell ref="L120:M120"/>
    <mergeCell ref="O120:P120"/>
    <mergeCell ref="R120:S120"/>
    <mergeCell ref="U120:V120"/>
    <mergeCell ref="X120:Y120"/>
    <mergeCell ref="AA120:AB120"/>
    <mergeCell ref="X123:Y123"/>
    <mergeCell ref="AA123:AB123"/>
    <mergeCell ref="W118:X118"/>
    <mergeCell ref="Z118:AA118"/>
    <mergeCell ref="AC118:AD118"/>
    <mergeCell ref="F119:G119"/>
    <mergeCell ref="I119:J119"/>
    <mergeCell ref="L119:M119"/>
    <mergeCell ref="O119:P119"/>
    <mergeCell ref="R119:S119"/>
    <mergeCell ref="U119:V119"/>
    <mergeCell ref="X119:Y119"/>
    <mergeCell ref="X117:Y117"/>
    <mergeCell ref="AA117:AB117"/>
    <mergeCell ref="B118:B120"/>
    <mergeCell ref="C118:C120"/>
    <mergeCell ref="E118:F118"/>
    <mergeCell ref="H118:I118"/>
    <mergeCell ref="K118:L118"/>
    <mergeCell ref="N118:O118"/>
    <mergeCell ref="Q118:R118"/>
    <mergeCell ref="T118:U118"/>
    <mergeCell ref="B115:B117"/>
    <mergeCell ref="C115:C117"/>
    <mergeCell ref="I113:J113"/>
    <mergeCell ref="L113:M113"/>
    <mergeCell ref="O113:P113"/>
    <mergeCell ref="R113:S113"/>
    <mergeCell ref="U113:V113"/>
    <mergeCell ref="X113:Y113"/>
    <mergeCell ref="U116:V116"/>
    <mergeCell ref="X116:Y116"/>
    <mergeCell ref="AA116:AB116"/>
    <mergeCell ref="AC116:AD116"/>
    <mergeCell ref="F117:G117"/>
    <mergeCell ref="I117:J117"/>
    <mergeCell ref="L117:M117"/>
    <mergeCell ref="O117:P117"/>
    <mergeCell ref="R117:S117"/>
    <mergeCell ref="U117:V117"/>
    <mergeCell ref="Q115:R115"/>
    <mergeCell ref="T115:U115"/>
    <mergeCell ref="W115:X115"/>
    <mergeCell ref="Z115:AA115"/>
    <mergeCell ref="AC115:AD115"/>
    <mergeCell ref="F116:G116"/>
    <mergeCell ref="I116:J116"/>
    <mergeCell ref="L116:M116"/>
    <mergeCell ref="O116:P116"/>
    <mergeCell ref="R116:S116"/>
    <mergeCell ref="E115:F115"/>
    <mergeCell ref="H115:I115"/>
    <mergeCell ref="K115:L115"/>
    <mergeCell ref="N115:O115"/>
    <mergeCell ref="B112:B114"/>
    <mergeCell ref="C112:C114"/>
    <mergeCell ref="E112:F112"/>
    <mergeCell ref="H112:I112"/>
    <mergeCell ref="K112:L112"/>
    <mergeCell ref="N112:O112"/>
    <mergeCell ref="Q112:R112"/>
    <mergeCell ref="T112:U112"/>
    <mergeCell ref="U110:V110"/>
    <mergeCell ref="X110:Y110"/>
    <mergeCell ref="AA110:AB110"/>
    <mergeCell ref="AC110:AD110"/>
    <mergeCell ref="F111:G111"/>
    <mergeCell ref="I111:J111"/>
    <mergeCell ref="L111:M111"/>
    <mergeCell ref="O111:P111"/>
    <mergeCell ref="R111:S111"/>
    <mergeCell ref="U111:V111"/>
    <mergeCell ref="AA113:AB113"/>
    <mergeCell ref="AC113:AD113"/>
    <mergeCell ref="F114:G114"/>
    <mergeCell ref="I114:J114"/>
    <mergeCell ref="L114:M114"/>
    <mergeCell ref="O114:P114"/>
    <mergeCell ref="R114:S114"/>
    <mergeCell ref="U114:V114"/>
    <mergeCell ref="X114:Y114"/>
    <mergeCell ref="AA114:AB114"/>
    <mergeCell ref="W112:X112"/>
    <mergeCell ref="Z112:AA112"/>
    <mergeCell ref="AC112:AD112"/>
    <mergeCell ref="F113:G113"/>
    <mergeCell ref="Q109:R109"/>
    <mergeCell ref="T109:U109"/>
    <mergeCell ref="W109:X109"/>
    <mergeCell ref="Z109:AA109"/>
    <mergeCell ref="AC109:AD109"/>
    <mergeCell ref="F110:G110"/>
    <mergeCell ref="I110:J110"/>
    <mergeCell ref="L110:M110"/>
    <mergeCell ref="O110:P110"/>
    <mergeCell ref="R110:S110"/>
    <mergeCell ref="B109:B111"/>
    <mergeCell ref="C109:C111"/>
    <mergeCell ref="E109:F109"/>
    <mergeCell ref="H109:I109"/>
    <mergeCell ref="K109:L109"/>
    <mergeCell ref="N109:O109"/>
    <mergeCell ref="AA107:AB107"/>
    <mergeCell ref="AC107:AD107"/>
    <mergeCell ref="F108:G108"/>
    <mergeCell ref="I108:J108"/>
    <mergeCell ref="L108:M108"/>
    <mergeCell ref="O108:P108"/>
    <mergeCell ref="R108:S108"/>
    <mergeCell ref="U108:V108"/>
    <mergeCell ref="X108:Y108"/>
    <mergeCell ref="AA108:AB108"/>
    <mergeCell ref="X111:Y111"/>
    <mergeCell ref="AA111:AB111"/>
    <mergeCell ref="W106:X106"/>
    <mergeCell ref="Z106:AA106"/>
    <mergeCell ref="AC106:AD106"/>
    <mergeCell ref="F107:G107"/>
    <mergeCell ref="I107:J107"/>
    <mergeCell ref="L107:M107"/>
    <mergeCell ref="O107:P107"/>
    <mergeCell ref="R107:S107"/>
    <mergeCell ref="U107:V107"/>
    <mergeCell ref="X107:Y107"/>
    <mergeCell ref="X105:Y105"/>
    <mergeCell ref="AA105:AB105"/>
    <mergeCell ref="B106:B108"/>
    <mergeCell ref="C106:C108"/>
    <mergeCell ref="E106:F106"/>
    <mergeCell ref="H106:I106"/>
    <mergeCell ref="K106:L106"/>
    <mergeCell ref="N106:O106"/>
    <mergeCell ref="Q106:R106"/>
    <mergeCell ref="T106:U106"/>
    <mergeCell ref="B103:B105"/>
    <mergeCell ref="C103:C105"/>
    <mergeCell ref="I101:J101"/>
    <mergeCell ref="L101:M101"/>
    <mergeCell ref="O101:P101"/>
    <mergeCell ref="R101:S101"/>
    <mergeCell ref="U101:V101"/>
    <mergeCell ref="X101:Y101"/>
    <mergeCell ref="U104:V104"/>
    <mergeCell ref="X104:Y104"/>
    <mergeCell ref="AA104:AB104"/>
    <mergeCell ref="AC104:AD104"/>
    <mergeCell ref="F105:G105"/>
    <mergeCell ref="I105:J105"/>
    <mergeCell ref="L105:M105"/>
    <mergeCell ref="O105:P105"/>
    <mergeCell ref="R105:S105"/>
    <mergeCell ref="U105:V105"/>
    <mergeCell ref="Q103:R103"/>
    <mergeCell ref="T103:U103"/>
    <mergeCell ref="W103:X103"/>
    <mergeCell ref="Z103:AA103"/>
    <mergeCell ref="AC103:AD103"/>
    <mergeCell ref="F104:G104"/>
    <mergeCell ref="I104:J104"/>
    <mergeCell ref="L104:M104"/>
    <mergeCell ref="O104:P104"/>
    <mergeCell ref="R104:S104"/>
    <mergeCell ref="E103:F103"/>
    <mergeCell ref="H103:I103"/>
    <mergeCell ref="K103:L103"/>
    <mergeCell ref="N103:O103"/>
    <mergeCell ref="B100:B102"/>
    <mergeCell ref="C100:C102"/>
    <mergeCell ref="E100:F100"/>
    <mergeCell ref="H100:I100"/>
    <mergeCell ref="K100:L100"/>
    <mergeCell ref="N100:O100"/>
    <mergeCell ref="Q100:R100"/>
    <mergeCell ref="T100:U100"/>
    <mergeCell ref="U98:V98"/>
    <mergeCell ref="X98:Y98"/>
    <mergeCell ref="AA98:AB98"/>
    <mergeCell ref="AC98:AD98"/>
    <mergeCell ref="F99:G99"/>
    <mergeCell ref="I99:J99"/>
    <mergeCell ref="L99:M99"/>
    <mergeCell ref="O99:P99"/>
    <mergeCell ref="R99:S99"/>
    <mergeCell ref="U99:V99"/>
    <mergeCell ref="AA101:AB101"/>
    <mergeCell ref="AC101:AD101"/>
    <mergeCell ref="F102:G102"/>
    <mergeCell ref="I102:J102"/>
    <mergeCell ref="L102:M102"/>
    <mergeCell ref="O102:P102"/>
    <mergeCell ref="R102:S102"/>
    <mergeCell ref="U102:V102"/>
    <mergeCell ref="X102:Y102"/>
    <mergeCell ref="AA102:AB102"/>
    <mergeCell ref="W100:X100"/>
    <mergeCell ref="Z100:AA100"/>
    <mergeCell ref="AC100:AD100"/>
    <mergeCell ref="F101:G101"/>
    <mergeCell ref="Q97:R97"/>
    <mergeCell ref="T97:U97"/>
    <mergeCell ref="W97:X97"/>
    <mergeCell ref="Z97:AA97"/>
    <mergeCell ref="AC97:AD97"/>
    <mergeCell ref="F98:G98"/>
    <mergeCell ref="I98:J98"/>
    <mergeCell ref="L98:M98"/>
    <mergeCell ref="O98:P98"/>
    <mergeCell ref="R98:S98"/>
    <mergeCell ref="B97:B99"/>
    <mergeCell ref="C97:C99"/>
    <mergeCell ref="E97:F97"/>
    <mergeCell ref="H97:I97"/>
    <mergeCell ref="K97:L97"/>
    <mergeCell ref="N97:O97"/>
    <mergeCell ref="AA95:AB95"/>
    <mergeCell ref="AC95:AD95"/>
    <mergeCell ref="F96:G96"/>
    <mergeCell ref="I96:J96"/>
    <mergeCell ref="L96:M96"/>
    <mergeCell ref="O96:P96"/>
    <mergeCell ref="R96:S96"/>
    <mergeCell ref="U96:V96"/>
    <mergeCell ref="X96:Y96"/>
    <mergeCell ref="AA96:AB96"/>
    <mergeCell ref="X99:Y99"/>
    <mergeCell ref="AA99:AB99"/>
    <mergeCell ref="W94:X94"/>
    <mergeCell ref="Z94:AA94"/>
    <mergeCell ref="AC94:AD94"/>
    <mergeCell ref="F95:G95"/>
    <mergeCell ref="I95:J95"/>
    <mergeCell ref="L95:M95"/>
    <mergeCell ref="O95:P95"/>
    <mergeCell ref="R95:S95"/>
    <mergeCell ref="U95:V95"/>
    <mergeCell ref="X95:Y95"/>
    <mergeCell ref="X93:Y93"/>
    <mergeCell ref="AA93:AB93"/>
    <mergeCell ref="B94:B96"/>
    <mergeCell ref="C94:C96"/>
    <mergeCell ref="E94:F94"/>
    <mergeCell ref="H94:I94"/>
    <mergeCell ref="K94:L94"/>
    <mergeCell ref="N94:O94"/>
    <mergeCell ref="Q94:R94"/>
    <mergeCell ref="T94:U94"/>
    <mergeCell ref="B91:B93"/>
    <mergeCell ref="C91:C93"/>
    <mergeCell ref="I89:J89"/>
    <mergeCell ref="L89:M89"/>
    <mergeCell ref="O89:P89"/>
    <mergeCell ref="R89:S89"/>
    <mergeCell ref="U89:V89"/>
    <mergeCell ref="X89:Y89"/>
    <mergeCell ref="U92:V92"/>
    <mergeCell ref="X92:Y92"/>
    <mergeCell ref="AA92:AB92"/>
    <mergeCell ref="AC92:AD92"/>
    <mergeCell ref="F93:G93"/>
    <mergeCell ref="I93:J93"/>
    <mergeCell ref="L93:M93"/>
    <mergeCell ref="O93:P93"/>
    <mergeCell ref="R93:S93"/>
    <mergeCell ref="U93:V93"/>
    <mergeCell ref="Q91:R91"/>
    <mergeCell ref="T91:U91"/>
    <mergeCell ref="W91:X91"/>
    <mergeCell ref="Z91:AA91"/>
    <mergeCell ref="AC91:AD91"/>
    <mergeCell ref="F92:G92"/>
    <mergeCell ref="I92:J92"/>
    <mergeCell ref="L92:M92"/>
    <mergeCell ref="O92:P92"/>
    <mergeCell ref="R92:S92"/>
    <mergeCell ref="E91:F91"/>
    <mergeCell ref="H91:I91"/>
    <mergeCell ref="K91:L91"/>
    <mergeCell ref="N91:O91"/>
    <mergeCell ref="B88:B90"/>
    <mergeCell ref="C88:C90"/>
    <mergeCell ref="E88:F88"/>
    <mergeCell ref="H88:I88"/>
    <mergeCell ref="K88:L88"/>
    <mergeCell ref="N88:O88"/>
    <mergeCell ref="Q88:R88"/>
    <mergeCell ref="T88:U88"/>
    <mergeCell ref="U86:V86"/>
    <mergeCell ref="X86:Y86"/>
    <mergeCell ref="AA86:AB86"/>
    <mergeCell ref="AC86:AD86"/>
    <mergeCell ref="F87:G87"/>
    <mergeCell ref="I87:J87"/>
    <mergeCell ref="L87:M87"/>
    <mergeCell ref="O87:P87"/>
    <mergeCell ref="R87:S87"/>
    <mergeCell ref="U87:V87"/>
    <mergeCell ref="AA89:AB89"/>
    <mergeCell ref="AC89:AD89"/>
    <mergeCell ref="F90:G90"/>
    <mergeCell ref="I90:J90"/>
    <mergeCell ref="L90:M90"/>
    <mergeCell ref="O90:P90"/>
    <mergeCell ref="R90:S90"/>
    <mergeCell ref="U90:V90"/>
    <mergeCell ref="X90:Y90"/>
    <mergeCell ref="AA90:AB90"/>
    <mergeCell ref="W88:X88"/>
    <mergeCell ref="Z88:AA88"/>
    <mergeCell ref="AC88:AD88"/>
    <mergeCell ref="F89:G89"/>
    <mergeCell ref="Q85:R85"/>
    <mergeCell ref="T85:U85"/>
    <mergeCell ref="W85:X85"/>
    <mergeCell ref="Z85:AA85"/>
    <mergeCell ref="AC85:AD85"/>
    <mergeCell ref="F86:G86"/>
    <mergeCell ref="I86:J86"/>
    <mergeCell ref="L86:M86"/>
    <mergeCell ref="O86:P86"/>
    <mergeCell ref="R86:S86"/>
    <mergeCell ref="B85:B87"/>
    <mergeCell ref="C85:C87"/>
    <mergeCell ref="E85:F85"/>
    <mergeCell ref="H85:I85"/>
    <mergeCell ref="K85:L85"/>
    <mergeCell ref="N85:O85"/>
    <mergeCell ref="AA83:AB83"/>
    <mergeCell ref="AC83:AD83"/>
    <mergeCell ref="F84:G84"/>
    <mergeCell ref="I84:J84"/>
    <mergeCell ref="L84:M84"/>
    <mergeCell ref="O84:P84"/>
    <mergeCell ref="R84:S84"/>
    <mergeCell ref="U84:V84"/>
    <mergeCell ref="X84:Y84"/>
    <mergeCell ref="AA84:AB84"/>
    <mergeCell ref="X87:Y87"/>
    <mergeCell ref="AA87:AB87"/>
    <mergeCell ref="W82:X82"/>
    <mergeCell ref="Z82:AA82"/>
    <mergeCell ref="AC82:AD82"/>
    <mergeCell ref="F83:G83"/>
    <mergeCell ref="I83:J83"/>
    <mergeCell ref="L83:M83"/>
    <mergeCell ref="O83:P83"/>
    <mergeCell ref="R83:S83"/>
    <mergeCell ref="U83:V83"/>
    <mergeCell ref="X83:Y83"/>
    <mergeCell ref="X81:Y81"/>
    <mergeCell ref="AA81:AB81"/>
    <mergeCell ref="B82:B84"/>
    <mergeCell ref="C82:C84"/>
    <mergeCell ref="E82:F82"/>
    <mergeCell ref="H82:I82"/>
    <mergeCell ref="K82:L82"/>
    <mergeCell ref="N82:O82"/>
    <mergeCell ref="Q82:R82"/>
    <mergeCell ref="T82:U82"/>
    <mergeCell ref="B79:B81"/>
    <mergeCell ref="C79:C81"/>
    <mergeCell ref="I77:J77"/>
    <mergeCell ref="L77:M77"/>
    <mergeCell ref="O77:P77"/>
    <mergeCell ref="R77:S77"/>
    <mergeCell ref="U77:V77"/>
    <mergeCell ref="X77:Y77"/>
    <mergeCell ref="U80:V80"/>
    <mergeCell ref="X80:Y80"/>
    <mergeCell ref="AA80:AB80"/>
    <mergeCell ref="AC80:AD80"/>
    <mergeCell ref="F81:G81"/>
    <mergeCell ref="I81:J81"/>
    <mergeCell ref="L81:M81"/>
    <mergeCell ref="O81:P81"/>
    <mergeCell ref="R81:S81"/>
    <mergeCell ref="U81:V81"/>
    <mergeCell ref="Q79:R79"/>
    <mergeCell ref="T79:U79"/>
    <mergeCell ref="W79:X79"/>
    <mergeCell ref="Z79:AA79"/>
    <mergeCell ref="AC79:AD79"/>
    <mergeCell ref="F80:G80"/>
    <mergeCell ref="I80:J80"/>
    <mergeCell ref="L80:M80"/>
    <mergeCell ref="O80:P80"/>
    <mergeCell ref="R80:S80"/>
    <mergeCell ref="E79:F79"/>
    <mergeCell ref="H79:I79"/>
    <mergeCell ref="K79:L79"/>
    <mergeCell ref="N79:O79"/>
    <mergeCell ref="B76:B78"/>
    <mergeCell ref="C76:C78"/>
    <mergeCell ref="E76:F76"/>
    <mergeCell ref="H76:I76"/>
    <mergeCell ref="K76:L76"/>
    <mergeCell ref="N76:O76"/>
    <mergeCell ref="Q76:R76"/>
    <mergeCell ref="T76:U76"/>
    <mergeCell ref="U74:V74"/>
    <mergeCell ref="X74:Y74"/>
    <mergeCell ref="AA74:AB74"/>
    <mergeCell ref="AC74:AD74"/>
    <mergeCell ref="F75:G75"/>
    <mergeCell ref="I75:J75"/>
    <mergeCell ref="L75:M75"/>
    <mergeCell ref="O75:P75"/>
    <mergeCell ref="R75:S75"/>
    <mergeCell ref="U75:V75"/>
    <mergeCell ref="AA77:AB77"/>
    <mergeCell ref="AC77:AD77"/>
    <mergeCell ref="F78:G78"/>
    <mergeCell ref="I78:J78"/>
    <mergeCell ref="L78:M78"/>
    <mergeCell ref="O78:P78"/>
    <mergeCell ref="R78:S78"/>
    <mergeCell ref="U78:V78"/>
    <mergeCell ref="X78:Y78"/>
    <mergeCell ref="AA78:AB78"/>
    <mergeCell ref="W76:X76"/>
    <mergeCell ref="Z76:AA76"/>
    <mergeCell ref="AC76:AD76"/>
    <mergeCell ref="F77:G77"/>
    <mergeCell ref="Q73:R73"/>
    <mergeCell ref="T73:U73"/>
    <mergeCell ref="W73:X73"/>
    <mergeCell ref="Z73:AA73"/>
    <mergeCell ref="AC73:AD73"/>
    <mergeCell ref="F74:G74"/>
    <mergeCell ref="I74:J74"/>
    <mergeCell ref="L74:M74"/>
    <mergeCell ref="O74:P74"/>
    <mergeCell ref="R74:S74"/>
    <mergeCell ref="B73:B75"/>
    <mergeCell ref="C73:C75"/>
    <mergeCell ref="E73:F73"/>
    <mergeCell ref="H73:I73"/>
    <mergeCell ref="K73:L73"/>
    <mergeCell ref="N73:O73"/>
    <mergeCell ref="AA71:AB71"/>
    <mergeCell ref="AC71:AD71"/>
    <mergeCell ref="F72:G72"/>
    <mergeCell ref="I72:J72"/>
    <mergeCell ref="L72:M72"/>
    <mergeCell ref="O72:P72"/>
    <mergeCell ref="R72:S72"/>
    <mergeCell ref="U72:V72"/>
    <mergeCell ref="X72:Y72"/>
    <mergeCell ref="AA72:AB72"/>
    <mergeCell ref="X75:Y75"/>
    <mergeCell ref="AA75:AB75"/>
    <mergeCell ref="W70:X70"/>
    <mergeCell ref="Z70:AA70"/>
    <mergeCell ref="AC70:AD70"/>
    <mergeCell ref="F71:G71"/>
    <mergeCell ref="I71:J71"/>
    <mergeCell ref="L71:M71"/>
    <mergeCell ref="O71:P71"/>
    <mergeCell ref="R71:S71"/>
    <mergeCell ref="U71:V71"/>
    <mergeCell ref="X71:Y71"/>
    <mergeCell ref="X69:Y69"/>
    <mergeCell ref="AA69:AB69"/>
    <mergeCell ref="B70:B72"/>
    <mergeCell ref="C70:C72"/>
    <mergeCell ref="E70:F70"/>
    <mergeCell ref="H70:I70"/>
    <mergeCell ref="K70:L70"/>
    <mergeCell ref="N70:O70"/>
    <mergeCell ref="Q70:R70"/>
    <mergeCell ref="T70:U70"/>
    <mergeCell ref="B67:B69"/>
    <mergeCell ref="C67:C69"/>
    <mergeCell ref="I65:J65"/>
    <mergeCell ref="L65:M65"/>
    <mergeCell ref="O65:P65"/>
    <mergeCell ref="R65:S65"/>
    <mergeCell ref="U65:V65"/>
    <mergeCell ref="X65:Y65"/>
    <mergeCell ref="U68:V68"/>
    <mergeCell ref="X68:Y68"/>
    <mergeCell ref="AA68:AB68"/>
    <mergeCell ref="AC68:AD68"/>
    <mergeCell ref="F69:G69"/>
    <mergeCell ref="I69:J69"/>
    <mergeCell ref="L69:M69"/>
    <mergeCell ref="O69:P69"/>
    <mergeCell ref="R69:S69"/>
    <mergeCell ref="U69:V69"/>
    <mergeCell ref="Q67:R67"/>
    <mergeCell ref="T67:U67"/>
    <mergeCell ref="W67:X67"/>
    <mergeCell ref="Z67:AA67"/>
    <mergeCell ref="AC67:AD67"/>
    <mergeCell ref="F68:G68"/>
    <mergeCell ref="I68:J68"/>
    <mergeCell ref="L68:M68"/>
    <mergeCell ref="O68:P68"/>
    <mergeCell ref="R68:S68"/>
    <mergeCell ref="E67:F67"/>
    <mergeCell ref="H67:I67"/>
    <mergeCell ref="K67:L67"/>
    <mergeCell ref="N67:O67"/>
    <mergeCell ref="B64:B66"/>
    <mergeCell ref="C64:C66"/>
    <mergeCell ref="E64:F64"/>
    <mergeCell ref="H64:I64"/>
    <mergeCell ref="K64:L64"/>
    <mergeCell ref="N64:O64"/>
    <mergeCell ref="Q64:R64"/>
    <mergeCell ref="T64:U64"/>
    <mergeCell ref="U62:V62"/>
    <mergeCell ref="X62:Y62"/>
    <mergeCell ref="AA62:AB62"/>
    <mergeCell ref="AC62:AD62"/>
    <mergeCell ref="F63:G63"/>
    <mergeCell ref="I63:J63"/>
    <mergeCell ref="L63:M63"/>
    <mergeCell ref="O63:P63"/>
    <mergeCell ref="R63:S63"/>
    <mergeCell ref="U63:V63"/>
    <mergeCell ref="AA65:AB65"/>
    <mergeCell ref="AC65:AD65"/>
    <mergeCell ref="F66:G66"/>
    <mergeCell ref="I66:J66"/>
    <mergeCell ref="L66:M66"/>
    <mergeCell ref="O66:P66"/>
    <mergeCell ref="R66:S66"/>
    <mergeCell ref="U66:V66"/>
    <mergeCell ref="X66:Y66"/>
    <mergeCell ref="AA66:AB66"/>
    <mergeCell ref="W64:X64"/>
    <mergeCell ref="Z64:AA64"/>
    <mergeCell ref="AC64:AD64"/>
    <mergeCell ref="F65:G65"/>
    <mergeCell ref="Q61:R61"/>
    <mergeCell ref="T61:U61"/>
    <mergeCell ref="W61:X61"/>
    <mergeCell ref="Z61:AA61"/>
    <mergeCell ref="AC61:AD61"/>
    <mergeCell ref="F62:G62"/>
    <mergeCell ref="I62:J62"/>
    <mergeCell ref="L62:M62"/>
    <mergeCell ref="O62:P62"/>
    <mergeCell ref="R62:S62"/>
    <mergeCell ref="B61:B63"/>
    <mergeCell ref="C61:C63"/>
    <mergeCell ref="E61:F61"/>
    <mergeCell ref="H61:I61"/>
    <mergeCell ref="K61:L61"/>
    <mergeCell ref="N61:O61"/>
    <mergeCell ref="AA59:AB59"/>
    <mergeCell ref="AC59:AD59"/>
    <mergeCell ref="F60:G60"/>
    <mergeCell ref="I60:J60"/>
    <mergeCell ref="L60:M60"/>
    <mergeCell ref="O60:P60"/>
    <mergeCell ref="R60:S60"/>
    <mergeCell ref="U60:V60"/>
    <mergeCell ref="X60:Y60"/>
    <mergeCell ref="AA60:AB60"/>
    <mergeCell ref="X63:Y63"/>
    <mergeCell ref="AA63:AB63"/>
    <mergeCell ref="W58:X58"/>
    <mergeCell ref="Z58:AA58"/>
    <mergeCell ref="AC58:AD58"/>
    <mergeCell ref="F59:G59"/>
    <mergeCell ref="I59:J59"/>
    <mergeCell ref="L59:M59"/>
    <mergeCell ref="O59:P59"/>
    <mergeCell ref="R59:S59"/>
    <mergeCell ref="U59:V59"/>
    <mergeCell ref="X59:Y59"/>
    <mergeCell ref="X57:Y57"/>
    <mergeCell ref="AA57:AB57"/>
    <mergeCell ref="B58:B60"/>
    <mergeCell ref="C58:C60"/>
    <mergeCell ref="E58:F58"/>
    <mergeCell ref="H58:I58"/>
    <mergeCell ref="K58:L58"/>
    <mergeCell ref="N58:O58"/>
    <mergeCell ref="Q58:R58"/>
    <mergeCell ref="T58:U58"/>
    <mergeCell ref="B55:B57"/>
    <mergeCell ref="C55:C57"/>
    <mergeCell ref="I53:J53"/>
    <mergeCell ref="L53:M53"/>
    <mergeCell ref="O53:P53"/>
    <mergeCell ref="R53:S53"/>
    <mergeCell ref="U53:V53"/>
    <mergeCell ref="X53:Y53"/>
    <mergeCell ref="U56:V56"/>
    <mergeCell ref="X56:Y56"/>
    <mergeCell ref="AA56:AB56"/>
    <mergeCell ref="AC56:AD56"/>
    <mergeCell ref="F57:G57"/>
    <mergeCell ref="I57:J57"/>
    <mergeCell ref="L57:M57"/>
    <mergeCell ref="O57:P57"/>
    <mergeCell ref="R57:S57"/>
    <mergeCell ref="U57:V57"/>
    <mergeCell ref="Q55:R55"/>
    <mergeCell ref="T55:U55"/>
    <mergeCell ref="W55:X55"/>
    <mergeCell ref="Z55:AA55"/>
    <mergeCell ref="AC55:AD55"/>
    <mergeCell ref="F56:G56"/>
    <mergeCell ref="I56:J56"/>
    <mergeCell ref="L56:M56"/>
    <mergeCell ref="O56:P56"/>
    <mergeCell ref="R56:S56"/>
    <mergeCell ref="E55:F55"/>
    <mergeCell ref="H55:I55"/>
    <mergeCell ref="K55:L55"/>
    <mergeCell ref="N55:O55"/>
    <mergeCell ref="B52:B54"/>
    <mergeCell ref="C52:C54"/>
    <mergeCell ref="E52:F52"/>
    <mergeCell ref="H52:I52"/>
    <mergeCell ref="K52:L52"/>
    <mergeCell ref="N52:O52"/>
    <mergeCell ref="Q52:R52"/>
    <mergeCell ref="T52:U52"/>
    <mergeCell ref="U50:V50"/>
    <mergeCell ref="X50:Y50"/>
    <mergeCell ref="AA50:AB50"/>
    <mergeCell ref="AC50:AD50"/>
    <mergeCell ref="F51:G51"/>
    <mergeCell ref="I51:J51"/>
    <mergeCell ref="L51:M51"/>
    <mergeCell ref="O51:P51"/>
    <mergeCell ref="R51:S51"/>
    <mergeCell ref="U51:V51"/>
    <mergeCell ref="AA53:AB53"/>
    <mergeCell ref="AC53:AD53"/>
    <mergeCell ref="F54:G54"/>
    <mergeCell ref="I54:J54"/>
    <mergeCell ref="L54:M54"/>
    <mergeCell ref="O54:P54"/>
    <mergeCell ref="R54:S54"/>
    <mergeCell ref="U54:V54"/>
    <mergeCell ref="X54:Y54"/>
    <mergeCell ref="AA54:AB54"/>
    <mergeCell ref="W52:X52"/>
    <mergeCell ref="Z52:AA52"/>
    <mergeCell ref="AC52:AD52"/>
    <mergeCell ref="F53:G53"/>
    <mergeCell ref="Q49:R49"/>
    <mergeCell ref="T49:U49"/>
    <mergeCell ref="W49:X49"/>
    <mergeCell ref="Z49:AA49"/>
    <mergeCell ref="AC49:AD49"/>
    <mergeCell ref="F50:G50"/>
    <mergeCell ref="I50:J50"/>
    <mergeCell ref="L50:M50"/>
    <mergeCell ref="O50:P50"/>
    <mergeCell ref="R50:S50"/>
    <mergeCell ref="B49:B51"/>
    <mergeCell ref="C49:C51"/>
    <mergeCell ref="E49:F49"/>
    <mergeCell ref="H49:I49"/>
    <mergeCell ref="K49:L49"/>
    <mergeCell ref="N49:O49"/>
    <mergeCell ref="AA47:AB47"/>
    <mergeCell ref="AC47:AD47"/>
    <mergeCell ref="F48:G48"/>
    <mergeCell ref="I48:J48"/>
    <mergeCell ref="L48:M48"/>
    <mergeCell ref="O48:P48"/>
    <mergeCell ref="R48:S48"/>
    <mergeCell ref="U48:V48"/>
    <mergeCell ref="X48:Y48"/>
    <mergeCell ref="AA48:AB48"/>
    <mergeCell ref="X51:Y51"/>
    <mergeCell ref="AA51:AB51"/>
    <mergeCell ref="W46:X46"/>
    <mergeCell ref="Z46:AA46"/>
    <mergeCell ref="AC46:AD46"/>
    <mergeCell ref="F47:G47"/>
    <mergeCell ref="I47:J47"/>
    <mergeCell ref="L47:M47"/>
    <mergeCell ref="O47:P47"/>
    <mergeCell ref="R47:S47"/>
    <mergeCell ref="U47:V47"/>
    <mergeCell ref="X47:Y47"/>
    <mergeCell ref="X45:Y45"/>
    <mergeCell ref="AA45:AB45"/>
    <mergeCell ref="B46:B48"/>
    <mergeCell ref="C46:C48"/>
    <mergeCell ref="E46:F46"/>
    <mergeCell ref="H46:I46"/>
    <mergeCell ref="K46:L46"/>
    <mergeCell ref="N46:O46"/>
    <mergeCell ref="Q46:R46"/>
    <mergeCell ref="T46:U46"/>
    <mergeCell ref="B43:B45"/>
    <mergeCell ref="C43:C45"/>
    <mergeCell ref="I41:J41"/>
    <mergeCell ref="L41:M41"/>
    <mergeCell ref="O41:P41"/>
    <mergeCell ref="R41:S41"/>
    <mergeCell ref="U41:V41"/>
    <mergeCell ref="X41:Y41"/>
    <mergeCell ref="U44:V44"/>
    <mergeCell ref="X44:Y44"/>
    <mergeCell ref="AA44:AB44"/>
    <mergeCell ref="AC44:AD44"/>
    <mergeCell ref="F45:G45"/>
    <mergeCell ref="I45:J45"/>
    <mergeCell ref="L45:M45"/>
    <mergeCell ref="O45:P45"/>
    <mergeCell ref="R45:S45"/>
    <mergeCell ref="U45:V45"/>
    <mergeCell ref="Q43:R43"/>
    <mergeCell ref="T43:U43"/>
    <mergeCell ref="W43:X43"/>
    <mergeCell ref="Z43:AA43"/>
    <mergeCell ref="AC43:AD43"/>
    <mergeCell ref="F44:G44"/>
    <mergeCell ref="I44:J44"/>
    <mergeCell ref="L44:M44"/>
    <mergeCell ref="O44:P44"/>
    <mergeCell ref="R44:S44"/>
    <mergeCell ref="E43:F43"/>
    <mergeCell ref="H43:I43"/>
    <mergeCell ref="K43:L43"/>
    <mergeCell ref="N43:O43"/>
    <mergeCell ref="B40:B42"/>
    <mergeCell ref="C40:C42"/>
    <mergeCell ref="E40:F40"/>
    <mergeCell ref="H40:I40"/>
    <mergeCell ref="K40:L40"/>
    <mergeCell ref="N40:O40"/>
    <mergeCell ref="Q40:R40"/>
    <mergeCell ref="T40:U40"/>
    <mergeCell ref="U38:V38"/>
    <mergeCell ref="X38:Y38"/>
    <mergeCell ref="AA38:AB38"/>
    <mergeCell ref="AC38:AD38"/>
    <mergeCell ref="F39:G39"/>
    <mergeCell ref="I39:J39"/>
    <mergeCell ref="L39:M39"/>
    <mergeCell ref="O39:P39"/>
    <mergeCell ref="R39:S39"/>
    <mergeCell ref="U39:V39"/>
    <mergeCell ref="AA41:AB41"/>
    <mergeCell ref="AC41:AD41"/>
    <mergeCell ref="F42:G42"/>
    <mergeCell ref="I42:J42"/>
    <mergeCell ref="L42:M42"/>
    <mergeCell ref="O42:P42"/>
    <mergeCell ref="R42:S42"/>
    <mergeCell ref="U42:V42"/>
    <mergeCell ref="X42:Y42"/>
    <mergeCell ref="AA42:AB42"/>
    <mergeCell ref="W40:X40"/>
    <mergeCell ref="Z40:AA40"/>
    <mergeCell ref="AC40:AD40"/>
    <mergeCell ref="F41:G41"/>
    <mergeCell ref="Q37:R37"/>
    <mergeCell ref="T37:U37"/>
    <mergeCell ref="W37:X37"/>
    <mergeCell ref="Z37:AA37"/>
    <mergeCell ref="AC37:AD37"/>
    <mergeCell ref="F38:G38"/>
    <mergeCell ref="I38:J38"/>
    <mergeCell ref="L38:M38"/>
    <mergeCell ref="O38:P38"/>
    <mergeCell ref="R38:S38"/>
    <mergeCell ref="B37:B39"/>
    <mergeCell ref="C37:C39"/>
    <mergeCell ref="E37:F37"/>
    <mergeCell ref="H37:I37"/>
    <mergeCell ref="K37:L37"/>
    <mergeCell ref="N37:O37"/>
    <mergeCell ref="AA35:AB35"/>
    <mergeCell ref="AC35:AD35"/>
    <mergeCell ref="F36:G36"/>
    <mergeCell ref="I36:J36"/>
    <mergeCell ref="L36:M36"/>
    <mergeCell ref="O36:P36"/>
    <mergeCell ref="R36:S36"/>
    <mergeCell ref="U36:V36"/>
    <mergeCell ref="X36:Y36"/>
    <mergeCell ref="AA36:AB36"/>
    <mergeCell ref="X39:Y39"/>
    <mergeCell ref="AA39:AB39"/>
    <mergeCell ref="W34:X34"/>
    <mergeCell ref="Z34:AA34"/>
    <mergeCell ref="AC34:AD34"/>
    <mergeCell ref="F35:G35"/>
    <mergeCell ref="I35:J35"/>
    <mergeCell ref="L35:M35"/>
    <mergeCell ref="O35:P35"/>
    <mergeCell ref="R35:S35"/>
    <mergeCell ref="U35:V35"/>
    <mergeCell ref="X35:Y35"/>
    <mergeCell ref="X33:Y33"/>
    <mergeCell ref="AA33:AB33"/>
    <mergeCell ref="B34:B36"/>
    <mergeCell ref="C34:C36"/>
    <mergeCell ref="E34:F34"/>
    <mergeCell ref="H34:I34"/>
    <mergeCell ref="K34:L34"/>
    <mergeCell ref="N34:O34"/>
    <mergeCell ref="Q34:R34"/>
    <mergeCell ref="T34:U34"/>
    <mergeCell ref="B31:B33"/>
    <mergeCell ref="C31:C33"/>
    <mergeCell ref="I29:J29"/>
    <mergeCell ref="L29:M29"/>
    <mergeCell ref="O29:P29"/>
    <mergeCell ref="R29:S29"/>
    <mergeCell ref="U29:V29"/>
    <mergeCell ref="X29:Y29"/>
    <mergeCell ref="U32:V32"/>
    <mergeCell ref="X32:Y32"/>
    <mergeCell ref="AA32:AB32"/>
    <mergeCell ref="AC32:AD32"/>
    <mergeCell ref="F33:G33"/>
    <mergeCell ref="I33:J33"/>
    <mergeCell ref="L33:M33"/>
    <mergeCell ref="O33:P33"/>
    <mergeCell ref="R33:S33"/>
    <mergeCell ref="U33:V33"/>
    <mergeCell ref="Q31:R31"/>
    <mergeCell ref="T31:U31"/>
    <mergeCell ref="W31:X31"/>
    <mergeCell ref="Z31:AA31"/>
    <mergeCell ref="AC31:AD31"/>
    <mergeCell ref="F32:G32"/>
    <mergeCell ref="I32:J32"/>
    <mergeCell ref="L32:M32"/>
    <mergeCell ref="O32:P32"/>
    <mergeCell ref="R32:S32"/>
    <mergeCell ref="E31:F31"/>
    <mergeCell ref="H31:I31"/>
    <mergeCell ref="K31:L31"/>
    <mergeCell ref="N31:O31"/>
    <mergeCell ref="B28:B30"/>
    <mergeCell ref="C28:C30"/>
    <mergeCell ref="E28:F28"/>
    <mergeCell ref="H28:I28"/>
    <mergeCell ref="K28:L28"/>
    <mergeCell ref="N28:O28"/>
    <mergeCell ref="Q28:R28"/>
    <mergeCell ref="T28:U28"/>
    <mergeCell ref="U26:V26"/>
    <mergeCell ref="X26:Y26"/>
    <mergeCell ref="AA26:AB26"/>
    <mergeCell ref="AC26:AD26"/>
    <mergeCell ref="F27:G27"/>
    <mergeCell ref="I27:J27"/>
    <mergeCell ref="L27:M27"/>
    <mergeCell ref="O27:P27"/>
    <mergeCell ref="R27:S27"/>
    <mergeCell ref="U27:V27"/>
    <mergeCell ref="AA29:AB29"/>
    <mergeCell ref="AC29:AD29"/>
    <mergeCell ref="F30:G30"/>
    <mergeCell ref="I30:J30"/>
    <mergeCell ref="L30:M30"/>
    <mergeCell ref="O30:P30"/>
    <mergeCell ref="R30:S30"/>
    <mergeCell ref="U30:V30"/>
    <mergeCell ref="X30:Y30"/>
    <mergeCell ref="AA30:AB30"/>
    <mergeCell ref="W28:X28"/>
    <mergeCell ref="Z28:AA28"/>
    <mergeCell ref="AC28:AD28"/>
    <mergeCell ref="F29:G29"/>
    <mergeCell ref="Q25:R25"/>
    <mergeCell ref="T25:U25"/>
    <mergeCell ref="W25:X25"/>
    <mergeCell ref="Z25:AA25"/>
    <mergeCell ref="AC25:AD25"/>
    <mergeCell ref="F26:G26"/>
    <mergeCell ref="I26:J26"/>
    <mergeCell ref="L26:M26"/>
    <mergeCell ref="O26:P26"/>
    <mergeCell ref="R26:S26"/>
    <mergeCell ref="B25:B27"/>
    <mergeCell ref="C25:C27"/>
    <mergeCell ref="E25:F25"/>
    <mergeCell ref="H25:I25"/>
    <mergeCell ref="K25:L25"/>
    <mergeCell ref="N25:O25"/>
    <mergeCell ref="AA23:AB23"/>
    <mergeCell ref="AC23:AD23"/>
    <mergeCell ref="F24:G24"/>
    <mergeCell ref="I24:J24"/>
    <mergeCell ref="L24:M24"/>
    <mergeCell ref="O24:P24"/>
    <mergeCell ref="R24:S24"/>
    <mergeCell ref="U24:V24"/>
    <mergeCell ref="X24:Y24"/>
    <mergeCell ref="AA24:AB24"/>
    <mergeCell ref="X27:Y27"/>
    <mergeCell ref="AA27:AB27"/>
    <mergeCell ref="W22:X22"/>
    <mergeCell ref="Z22:AA22"/>
    <mergeCell ref="AC22:AD22"/>
    <mergeCell ref="F23:G23"/>
    <mergeCell ref="I23:J23"/>
    <mergeCell ref="L23:M23"/>
    <mergeCell ref="O23:P23"/>
    <mergeCell ref="R23:S23"/>
    <mergeCell ref="U23:V23"/>
    <mergeCell ref="X23:Y23"/>
    <mergeCell ref="X21:Y21"/>
    <mergeCell ref="AA21:AB21"/>
    <mergeCell ref="B22:B24"/>
    <mergeCell ref="C22:C24"/>
    <mergeCell ref="E22:F22"/>
    <mergeCell ref="H22:I22"/>
    <mergeCell ref="K22:L22"/>
    <mergeCell ref="N22:O22"/>
    <mergeCell ref="Q22:R22"/>
    <mergeCell ref="T22:U22"/>
    <mergeCell ref="B19:B21"/>
    <mergeCell ref="C19:C21"/>
    <mergeCell ref="I17:J17"/>
    <mergeCell ref="L17:M17"/>
    <mergeCell ref="O17:P17"/>
    <mergeCell ref="R17:S17"/>
    <mergeCell ref="U17:V17"/>
    <mergeCell ref="X17:Y17"/>
    <mergeCell ref="U20:V20"/>
    <mergeCell ref="X20:Y20"/>
    <mergeCell ref="AA20:AB20"/>
    <mergeCell ref="AC20:AD20"/>
    <mergeCell ref="F21:G21"/>
    <mergeCell ref="I21:J21"/>
    <mergeCell ref="L21:M21"/>
    <mergeCell ref="O21:P21"/>
    <mergeCell ref="R21:S21"/>
    <mergeCell ref="U21:V21"/>
    <mergeCell ref="Q19:R19"/>
    <mergeCell ref="T19:U19"/>
    <mergeCell ref="W19:X19"/>
    <mergeCell ref="Z19:AA19"/>
    <mergeCell ref="AC19:AD19"/>
    <mergeCell ref="F20:G20"/>
    <mergeCell ref="I20:J20"/>
    <mergeCell ref="L20:M20"/>
    <mergeCell ref="O20:P20"/>
    <mergeCell ref="R20:S20"/>
    <mergeCell ref="E19:F19"/>
    <mergeCell ref="H19:I19"/>
    <mergeCell ref="K19:L19"/>
    <mergeCell ref="N19:O19"/>
    <mergeCell ref="B16:B18"/>
    <mergeCell ref="C16:C18"/>
    <mergeCell ref="E16:F16"/>
    <mergeCell ref="H16:I16"/>
    <mergeCell ref="K16:L16"/>
    <mergeCell ref="N16:O16"/>
    <mergeCell ref="Q16:R16"/>
    <mergeCell ref="T16:U16"/>
    <mergeCell ref="U14:V14"/>
    <mergeCell ref="X14:Y14"/>
    <mergeCell ref="AA14:AB14"/>
    <mergeCell ref="AC14:AD14"/>
    <mergeCell ref="F15:G15"/>
    <mergeCell ref="I15:J15"/>
    <mergeCell ref="L15:M15"/>
    <mergeCell ref="O15:P15"/>
    <mergeCell ref="R15:S15"/>
    <mergeCell ref="U15:V15"/>
    <mergeCell ref="AA17:AB17"/>
    <mergeCell ref="AC17:AD17"/>
    <mergeCell ref="F18:G18"/>
    <mergeCell ref="I18:J18"/>
    <mergeCell ref="L18:M18"/>
    <mergeCell ref="O18:P18"/>
    <mergeCell ref="R18:S18"/>
    <mergeCell ref="U18:V18"/>
    <mergeCell ref="X18:Y18"/>
    <mergeCell ref="AA18:AB18"/>
    <mergeCell ref="W16:X16"/>
    <mergeCell ref="Z16:AA16"/>
    <mergeCell ref="AC16:AD16"/>
    <mergeCell ref="F17:G17"/>
    <mergeCell ref="Q13:R13"/>
    <mergeCell ref="T13:U13"/>
    <mergeCell ref="W13:X13"/>
    <mergeCell ref="Z13:AA13"/>
    <mergeCell ref="AC13:AD13"/>
    <mergeCell ref="F14:G14"/>
    <mergeCell ref="I14:J14"/>
    <mergeCell ref="L14:M14"/>
    <mergeCell ref="O14:P14"/>
    <mergeCell ref="R14:S14"/>
    <mergeCell ref="B13:B15"/>
    <mergeCell ref="C13:C15"/>
    <mergeCell ref="E13:F13"/>
    <mergeCell ref="H13:I13"/>
    <mergeCell ref="K13:L13"/>
    <mergeCell ref="N13:O13"/>
    <mergeCell ref="AC11:AD11"/>
    <mergeCell ref="F12:G12"/>
    <mergeCell ref="I12:J12"/>
    <mergeCell ref="L12:M12"/>
    <mergeCell ref="O12:P12"/>
    <mergeCell ref="R12:S12"/>
    <mergeCell ref="U12:V12"/>
    <mergeCell ref="X12:Y12"/>
    <mergeCell ref="AA12:AB12"/>
    <mergeCell ref="X15:Y15"/>
    <mergeCell ref="AA15:AB15"/>
    <mergeCell ref="E8:F8"/>
    <mergeCell ref="H8:I8"/>
    <mergeCell ref="K8:L8"/>
    <mergeCell ref="N8:O8"/>
    <mergeCell ref="Z10:AA10"/>
    <mergeCell ref="AC10:AD10"/>
    <mergeCell ref="F11:G11"/>
    <mergeCell ref="I11:J11"/>
    <mergeCell ref="L11:M11"/>
    <mergeCell ref="O11:P11"/>
    <mergeCell ref="R11:S11"/>
    <mergeCell ref="U11:V11"/>
    <mergeCell ref="X11:Y11"/>
    <mergeCell ref="AA11:AB11"/>
    <mergeCell ref="AC9:AD9"/>
    <mergeCell ref="B10:B12"/>
    <mergeCell ref="C10:C12"/>
    <mergeCell ref="E10:F10"/>
    <mergeCell ref="H10:I10"/>
    <mergeCell ref="K10:L10"/>
    <mergeCell ref="N10:O10"/>
    <mergeCell ref="Q10:R10"/>
    <mergeCell ref="T10:U10"/>
    <mergeCell ref="W10:X10"/>
    <mergeCell ref="T6:V6"/>
    <mergeCell ref="W6:Y6"/>
    <mergeCell ref="Z6:AB6"/>
    <mergeCell ref="AC6:AD6"/>
    <mergeCell ref="B7:B9"/>
    <mergeCell ref="C7:D7"/>
    <mergeCell ref="E7:F7"/>
    <mergeCell ref="H7:I7"/>
    <mergeCell ref="K7:L7"/>
    <mergeCell ref="N7:O7"/>
    <mergeCell ref="B6:D6"/>
    <mergeCell ref="E6:G6"/>
    <mergeCell ref="H6:J6"/>
    <mergeCell ref="K6:M6"/>
    <mergeCell ref="N6:P6"/>
    <mergeCell ref="Q6:S6"/>
    <mergeCell ref="Q8:R8"/>
    <mergeCell ref="T8:U8"/>
    <mergeCell ref="AC8:AD8"/>
    <mergeCell ref="C9:D9"/>
    <mergeCell ref="F9:G9"/>
    <mergeCell ref="I9:J9"/>
    <mergeCell ref="L9:M9"/>
    <mergeCell ref="O9:P9"/>
    <mergeCell ref="R9:S9"/>
    <mergeCell ref="U9:V9"/>
    <mergeCell ref="Q7:R7"/>
    <mergeCell ref="T7:U7"/>
    <mergeCell ref="W7:X7"/>
    <mergeCell ref="Z7:AA7"/>
    <mergeCell ref="AC7:AD7"/>
    <mergeCell ref="C8:D8"/>
  </mergeCells>
  <phoneticPr fontId="1"/>
  <pageMargins left="0.78740157480314965" right="0.78740157480314965" top="0.59055118110236227" bottom="0.39370078740157483" header="0.51181102362204722" footer="0.51181102362204722"/>
  <pageSetup paperSize="8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5:AF141"/>
  <sheetViews>
    <sheetView workbookViewId="0"/>
  </sheetViews>
  <sheetFormatPr defaultRowHeight="12" outlineLevelCol="1"/>
  <cols>
    <col min="1" max="1" width="9" style="5"/>
    <col min="2" max="3" width="3.125" style="5" customWidth="1"/>
    <col min="4" max="4" width="12.625" style="5" customWidth="1"/>
    <col min="5" max="5" width="4.625" style="5" customWidth="1"/>
    <col min="6" max="6" width="6.625" style="5" customWidth="1"/>
    <col min="7" max="8" width="4.625" style="5" customWidth="1"/>
    <col min="9" max="9" width="6.625" style="5" customWidth="1"/>
    <col min="10" max="11" width="4.625" style="5" customWidth="1"/>
    <col min="12" max="12" width="6.625" style="5" customWidth="1"/>
    <col min="13" max="14" width="4.625" style="5" customWidth="1"/>
    <col min="15" max="15" width="6.625" style="5" customWidth="1"/>
    <col min="16" max="17" width="4.625" style="5" customWidth="1"/>
    <col min="18" max="18" width="6.625" style="5" customWidth="1"/>
    <col min="19" max="20" width="4.625" style="5" customWidth="1"/>
    <col min="21" max="21" width="6.625" style="5" customWidth="1"/>
    <col min="22" max="22" width="4.625" style="5" customWidth="1"/>
    <col min="23" max="23" width="4.625" style="5" hidden="1" customWidth="1" outlineLevel="1"/>
    <col min="24" max="24" width="6.625" style="5" hidden="1" customWidth="1" outlineLevel="1"/>
    <col min="25" max="25" width="4.125" style="5" hidden="1" customWidth="1" outlineLevel="1"/>
    <col min="26" max="26" width="4.625" style="5" hidden="1" customWidth="1" outlineLevel="1"/>
    <col min="27" max="27" width="6.625" style="5" hidden="1" customWidth="1" outlineLevel="1"/>
    <col min="28" max="29" width="4.125" style="5" hidden="1" customWidth="1" outlineLevel="1"/>
    <col min="30" max="30" width="9.625" style="5" customWidth="1" collapsed="1"/>
    <col min="31" max="257" width="9" style="5"/>
    <col min="258" max="259" width="3.125" style="5" customWidth="1"/>
    <col min="260" max="260" width="12.625" style="5" customWidth="1"/>
    <col min="261" max="261" width="4.625" style="5" customWidth="1"/>
    <col min="262" max="262" width="6.625" style="5" customWidth="1"/>
    <col min="263" max="264" width="4.625" style="5" customWidth="1"/>
    <col min="265" max="265" width="6.625" style="5" customWidth="1"/>
    <col min="266" max="267" width="4.625" style="5" customWidth="1"/>
    <col min="268" max="268" width="6.625" style="5" customWidth="1"/>
    <col min="269" max="270" width="4.625" style="5" customWidth="1"/>
    <col min="271" max="271" width="6.625" style="5" customWidth="1"/>
    <col min="272" max="273" width="4.625" style="5" customWidth="1"/>
    <col min="274" max="274" width="6.625" style="5" customWidth="1"/>
    <col min="275" max="276" width="4.625" style="5" customWidth="1"/>
    <col min="277" max="277" width="6.625" style="5" customWidth="1"/>
    <col min="278" max="278" width="4.625" style="5" customWidth="1"/>
    <col min="279" max="285" width="0" style="5" hidden="1" customWidth="1"/>
    <col min="286" max="286" width="9.625" style="5" customWidth="1"/>
    <col min="287" max="513" width="9" style="5"/>
    <col min="514" max="515" width="3.125" style="5" customWidth="1"/>
    <col min="516" max="516" width="12.625" style="5" customWidth="1"/>
    <col min="517" max="517" width="4.625" style="5" customWidth="1"/>
    <col min="518" max="518" width="6.625" style="5" customWidth="1"/>
    <col min="519" max="520" width="4.625" style="5" customWidth="1"/>
    <col min="521" max="521" width="6.625" style="5" customWidth="1"/>
    <col min="522" max="523" width="4.625" style="5" customWidth="1"/>
    <col min="524" max="524" width="6.625" style="5" customWidth="1"/>
    <col min="525" max="526" width="4.625" style="5" customWidth="1"/>
    <col min="527" max="527" width="6.625" style="5" customWidth="1"/>
    <col min="528" max="529" width="4.625" style="5" customWidth="1"/>
    <col min="530" max="530" width="6.625" style="5" customWidth="1"/>
    <col min="531" max="532" width="4.625" style="5" customWidth="1"/>
    <col min="533" max="533" width="6.625" style="5" customWidth="1"/>
    <col min="534" max="534" width="4.625" style="5" customWidth="1"/>
    <col min="535" max="541" width="0" style="5" hidden="1" customWidth="1"/>
    <col min="542" max="542" width="9.625" style="5" customWidth="1"/>
    <col min="543" max="769" width="9" style="5"/>
    <col min="770" max="771" width="3.125" style="5" customWidth="1"/>
    <col min="772" max="772" width="12.625" style="5" customWidth="1"/>
    <col min="773" max="773" width="4.625" style="5" customWidth="1"/>
    <col min="774" max="774" width="6.625" style="5" customWidth="1"/>
    <col min="775" max="776" width="4.625" style="5" customWidth="1"/>
    <col min="777" max="777" width="6.625" style="5" customWidth="1"/>
    <col min="778" max="779" width="4.625" style="5" customWidth="1"/>
    <col min="780" max="780" width="6.625" style="5" customWidth="1"/>
    <col min="781" max="782" width="4.625" style="5" customWidth="1"/>
    <col min="783" max="783" width="6.625" style="5" customWidth="1"/>
    <col min="784" max="785" width="4.625" style="5" customWidth="1"/>
    <col min="786" max="786" width="6.625" style="5" customWidth="1"/>
    <col min="787" max="788" width="4.625" style="5" customWidth="1"/>
    <col min="789" max="789" width="6.625" style="5" customWidth="1"/>
    <col min="790" max="790" width="4.625" style="5" customWidth="1"/>
    <col min="791" max="797" width="0" style="5" hidden="1" customWidth="1"/>
    <col min="798" max="798" width="9.625" style="5" customWidth="1"/>
    <col min="799" max="1025" width="9" style="5"/>
    <col min="1026" max="1027" width="3.125" style="5" customWidth="1"/>
    <col min="1028" max="1028" width="12.625" style="5" customWidth="1"/>
    <col min="1029" max="1029" width="4.625" style="5" customWidth="1"/>
    <col min="1030" max="1030" width="6.625" style="5" customWidth="1"/>
    <col min="1031" max="1032" width="4.625" style="5" customWidth="1"/>
    <col min="1033" max="1033" width="6.625" style="5" customWidth="1"/>
    <col min="1034" max="1035" width="4.625" style="5" customWidth="1"/>
    <col min="1036" max="1036" width="6.625" style="5" customWidth="1"/>
    <col min="1037" max="1038" width="4.625" style="5" customWidth="1"/>
    <col min="1039" max="1039" width="6.625" style="5" customWidth="1"/>
    <col min="1040" max="1041" width="4.625" style="5" customWidth="1"/>
    <col min="1042" max="1042" width="6.625" style="5" customWidth="1"/>
    <col min="1043" max="1044" width="4.625" style="5" customWidth="1"/>
    <col min="1045" max="1045" width="6.625" style="5" customWidth="1"/>
    <col min="1046" max="1046" width="4.625" style="5" customWidth="1"/>
    <col min="1047" max="1053" width="0" style="5" hidden="1" customWidth="1"/>
    <col min="1054" max="1054" width="9.625" style="5" customWidth="1"/>
    <col min="1055" max="1281" width="9" style="5"/>
    <col min="1282" max="1283" width="3.125" style="5" customWidth="1"/>
    <col min="1284" max="1284" width="12.625" style="5" customWidth="1"/>
    <col min="1285" max="1285" width="4.625" style="5" customWidth="1"/>
    <col min="1286" max="1286" width="6.625" style="5" customWidth="1"/>
    <col min="1287" max="1288" width="4.625" style="5" customWidth="1"/>
    <col min="1289" max="1289" width="6.625" style="5" customWidth="1"/>
    <col min="1290" max="1291" width="4.625" style="5" customWidth="1"/>
    <col min="1292" max="1292" width="6.625" style="5" customWidth="1"/>
    <col min="1293" max="1294" width="4.625" style="5" customWidth="1"/>
    <col min="1295" max="1295" width="6.625" style="5" customWidth="1"/>
    <col min="1296" max="1297" width="4.625" style="5" customWidth="1"/>
    <col min="1298" max="1298" width="6.625" style="5" customWidth="1"/>
    <col min="1299" max="1300" width="4.625" style="5" customWidth="1"/>
    <col min="1301" max="1301" width="6.625" style="5" customWidth="1"/>
    <col min="1302" max="1302" width="4.625" style="5" customWidth="1"/>
    <col min="1303" max="1309" width="0" style="5" hidden="1" customWidth="1"/>
    <col min="1310" max="1310" width="9.625" style="5" customWidth="1"/>
    <col min="1311" max="1537" width="9" style="5"/>
    <col min="1538" max="1539" width="3.125" style="5" customWidth="1"/>
    <col min="1540" max="1540" width="12.625" style="5" customWidth="1"/>
    <col min="1541" max="1541" width="4.625" style="5" customWidth="1"/>
    <col min="1542" max="1542" width="6.625" style="5" customWidth="1"/>
    <col min="1543" max="1544" width="4.625" style="5" customWidth="1"/>
    <col min="1545" max="1545" width="6.625" style="5" customWidth="1"/>
    <col min="1546" max="1547" width="4.625" style="5" customWidth="1"/>
    <col min="1548" max="1548" width="6.625" style="5" customWidth="1"/>
    <col min="1549" max="1550" width="4.625" style="5" customWidth="1"/>
    <col min="1551" max="1551" width="6.625" style="5" customWidth="1"/>
    <col min="1552" max="1553" width="4.625" style="5" customWidth="1"/>
    <col min="1554" max="1554" width="6.625" style="5" customWidth="1"/>
    <col min="1555" max="1556" width="4.625" style="5" customWidth="1"/>
    <col min="1557" max="1557" width="6.625" style="5" customWidth="1"/>
    <col min="1558" max="1558" width="4.625" style="5" customWidth="1"/>
    <col min="1559" max="1565" width="0" style="5" hidden="1" customWidth="1"/>
    <col min="1566" max="1566" width="9.625" style="5" customWidth="1"/>
    <col min="1567" max="1793" width="9" style="5"/>
    <col min="1794" max="1795" width="3.125" style="5" customWidth="1"/>
    <col min="1796" max="1796" width="12.625" style="5" customWidth="1"/>
    <col min="1797" max="1797" width="4.625" style="5" customWidth="1"/>
    <col min="1798" max="1798" width="6.625" style="5" customWidth="1"/>
    <col min="1799" max="1800" width="4.625" style="5" customWidth="1"/>
    <col min="1801" max="1801" width="6.625" style="5" customWidth="1"/>
    <col min="1802" max="1803" width="4.625" style="5" customWidth="1"/>
    <col min="1804" max="1804" width="6.625" style="5" customWidth="1"/>
    <col min="1805" max="1806" width="4.625" style="5" customWidth="1"/>
    <col min="1807" max="1807" width="6.625" style="5" customWidth="1"/>
    <col min="1808" max="1809" width="4.625" style="5" customWidth="1"/>
    <col min="1810" max="1810" width="6.625" style="5" customWidth="1"/>
    <col min="1811" max="1812" width="4.625" style="5" customWidth="1"/>
    <col min="1813" max="1813" width="6.625" style="5" customWidth="1"/>
    <col min="1814" max="1814" width="4.625" style="5" customWidth="1"/>
    <col min="1815" max="1821" width="0" style="5" hidden="1" customWidth="1"/>
    <col min="1822" max="1822" width="9.625" style="5" customWidth="1"/>
    <col min="1823" max="2049" width="9" style="5"/>
    <col min="2050" max="2051" width="3.125" style="5" customWidth="1"/>
    <col min="2052" max="2052" width="12.625" style="5" customWidth="1"/>
    <col min="2053" max="2053" width="4.625" style="5" customWidth="1"/>
    <col min="2054" max="2054" width="6.625" style="5" customWidth="1"/>
    <col min="2055" max="2056" width="4.625" style="5" customWidth="1"/>
    <col min="2057" max="2057" width="6.625" style="5" customWidth="1"/>
    <col min="2058" max="2059" width="4.625" style="5" customWidth="1"/>
    <col min="2060" max="2060" width="6.625" style="5" customWidth="1"/>
    <col min="2061" max="2062" width="4.625" style="5" customWidth="1"/>
    <col min="2063" max="2063" width="6.625" style="5" customWidth="1"/>
    <col min="2064" max="2065" width="4.625" style="5" customWidth="1"/>
    <col min="2066" max="2066" width="6.625" style="5" customWidth="1"/>
    <col min="2067" max="2068" width="4.625" style="5" customWidth="1"/>
    <col min="2069" max="2069" width="6.625" style="5" customWidth="1"/>
    <col min="2070" max="2070" width="4.625" style="5" customWidth="1"/>
    <col min="2071" max="2077" width="0" style="5" hidden="1" customWidth="1"/>
    <col min="2078" max="2078" width="9.625" style="5" customWidth="1"/>
    <col min="2079" max="2305" width="9" style="5"/>
    <col min="2306" max="2307" width="3.125" style="5" customWidth="1"/>
    <col min="2308" max="2308" width="12.625" style="5" customWidth="1"/>
    <col min="2309" max="2309" width="4.625" style="5" customWidth="1"/>
    <col min="2310" max="2310" width="6.625" style="5" customWidth="1"/>
    <col min="2311" max="2312" width="4.625" style="5" customWidth="1"/>
    <col min="2313" max="2313" width="6.625" style="5" customWidth="1"/>
    <col min="2314" max="2315" width="4.625" style="5" customWidth="1"/>
    <col min="2316" max="2316" width="6.625" style="5" customWidth="1"/>
    <col min="2317" max="2318" width="4.625" style="5" customWidth="1"/>
    <col min="2319" max="2319" width="6.625" style="5" customWidth="1"/>
    <col min="2320" max="2321" width="4.625" style="5" customWidth="1"/>
    <col min="2322" max="2322" width="6.625" style="5" customWidth="1"/>
    <col min="2323" max="2324" width="4.625" style="5" customWidth="1"/>
    <col min="2325" max="2325" width="6.625" style="5" customWidth="1"/>
    <col min="2326" max="2326" width="4.625" style="5" customWidth="1"/>
    <col min="2327" max="2333" width="0" style="5" hidden="1" customWidth="1"/>
    <col min="2334" max="2334" width="9.625" style="5" customWidth="1"/>
    <col min="2335" max="2561" width="9" style="5"/>
    <col min="2562" max="2563" width="3.125" style="5" customWidth="1"/>
    <col min="2564" max="2564" width="12.625" style="5" customWidth="1"/>
    <col min="2565" max="2565" width="4.625" style="5" customWidth="1"/>
    <col min="2566" max="2566" width="6.625" style="5" customWidth="1"/>
    <col min="2567" max="2568" width="4.625" style="5" customWidth="1"/>
    <col min="2569" max="2569" width="6.625" style="5" customWidth="1"/>
    <col min="2570" max="2571" width="4.625" style="5" customWidth="1"/>
    <col min="2572" max="2572" width="6.625" style="5" customWidth="1"/>
    <col min="2573" max="2574" width="4.625" style="5" customWidth="1"/>
    <col min="2575" max="2575" width="6.625" style="5" customWidth="1"/>
    <col min="2576" max="2577" width="4.625" style="5" customWidth="1"/>
    <col min="2578" max="2578" width="6.625" style="5" customWidth="1"/>
    <col min="2579" max="2580" width="4.625" style="5" customWidth="1"/>
    <col min="2581" max="2581" width="6.625" style="5" customWidth="1"/>
    <col min="2582" max="2582" width="4.625" style="5" customWidth="1"/>
    <col min="2583" max="2589" width="0" style="5" hidden="1" customWidth="1"/>
    <col min="2590" max="2590" width="9.625" style="5" customWidth="1"/>
    <col min="2591" max="2817" width="9" style="5"/>
    <col min="2818" max="2819" width="3.125" style="5" customWidth="1"/>
    <col min="2820" max="2820" width="12.625" style="5" customWidth="1"/>
    <col min="2821" max="2821" width="4.625" style="5" customWidth="1"/>
    <col min="2822" max="2822" width="6.625" style="5" customWidth="1"/>
    <col min="2823" max="2824" width="4.625" style="5" customWidth="1"/>
    <col min="2825" max="2825" width="6.625" style="5" customWidth="1"/>
    <col min="2826" max="2827" width="4.625" style="5" customWidth="1"/>
    <col min="2828" max="2828" width="6.625" style="5" customWidth="1"/>
    <col min="2829" max="2830" width="4.625" style="5" customWidth="1"/>
    <col min="2831" max="2831" width="6.625" style="5" customWidth="1"/>
    <col min="2832" max="2833" width="4.625" style="5" customWidth="1"/>
    <col min="2834" max="2834" width="6.625" style="5" customWidth="1"/>
    <col min="2835" max="2836" width="4.625" style="5" customWidth="1"/>
    <col min="2837" max="2837" width="6.625" style="5" customWidth="1"/>
    <col min="2838" max="2838" width="4.625" style="5" customWidth="1"/>
    <col min="2839" max="2845" width="0" style="5" hidden="1" customWidth="1"/>
    <col min="2846" max="2846" width="9.625" style="5" customWidth="1"/>
    <col min="2847" max="3073" width="9" style="5"/>
    <col min="3074" max="3075" width="3.125" style="5" customWidth="1"/>
    <col min="3076" max="3076" width="12.625" style="5" customWidth="1"/>
    <col min="3077" max="3077" width="4.625" style="5" customWidth="1"/>
    <col min="3078" max="3078" width="6.625" style="5" customWidth="1"/>
    <col min="3079" max="3080" width="4.625" style="5" customWidth="1"/>
    <col min="3081" max="3081" width="6.625" style="5" customWidth="1"/>
    <col min="3082" max="3083" width="4.625" style="5" customWidth="1"/>
    <col min="3084" max="3084" width="6.625" style="5" customWidth="1"/>
    <col min="3085" max="3086" width="4.625" style="5" customWidth="1"/>
    <col min="3087" max="3087" width="6.625" style="5" customWidth="1"/>
    <col min="3088" max="3089" width="4.625" style="5" customWidth="1"/>
    <col min="3090" max="3090" width="6.625" style="5" customWidth="1"/>
    <col min="3091" max="3092" width="4.625" style="5" customWidth="1"/>
    <col min="3093" max="3093" width="6.625" style="5" customWidth="1"/>
    <col min="3094" max="3094" width="4.625" style="5" customWidth="1"/>
    <col min="3095" max="3101" width="0" style="5" hidden="1" customWidth="1"/>
    <col min="3102" max="3102" width="9.625" style="5" customWidth="1"/>
    <col min="3103" max="3329" width="9" style="5"/>
    <col min="3330" max="3331" width="3.125" style="5" customWidth="1"/>
    <col min="3332" max="3332" width="12.625" style="5" customWidth="1"/>
    <col min="3333" max="3333" width="4.625" style="5" customWidth="1"/>
    <col min="3334" max="3334" width="6.625" style="5" customWidth="1"/>
    <col min="3335" max="3336" width="4.625" style="5" customWidth="1"/>
    <col min="3337" max="3337" width="6.625" style="5" customWidth="1"/>
    <col min="3338" max="3339" width="4.625" style="5" customWidth="1"/>
    <col min="3340" max="3340" width="6.625" style="5" customWidth="1"/>
    <col min="3341" max="3342" width="4.625" style="5" customWidth="1"/>
    <col min="3343" max="3343" width="6.625" style="5" customWidth="1"/>
    <col min="3344" max="3345" width="4.625" style="5" customWidth="1"/>
    <col min="3346" max="3346" width="6.625" style="5" customWidth="1"/>
    <col min="3347" max="3348" width="4.625" style="5" customWidth="1"/>
    <col min="3349" max="3349" width="6.625" style="5" customWidth="1"/>
    <col min="3350" max="3350" width="4.625" style="5" customWidth="1"/>
    <col min="3351" max="3357" width="0" style="5" hidden="1" customWidth="1"/>
    <col min="3358" max="3358" width="9.625" style="5" customWidth="1"/>
    <col min="3359" max="3585" width="9" style="5"/>
    <col min="3586" max="3587" width="3.125" style="5" customWidth="1"/>
    <col min="3588" max="3588" width="12.625" style="5" customWidth="1"/>
    <col min="3589" max="3589" width="4.625" style="5" customWidth="1"/>
    <col min="3590" max="3590" width="6.625" style="5" customWidth="1"/>
    <col min="3591" max="3592" width="4.625" style="5" customWidth="1"/>
    <col min="3593" max="3593" width="6.625" style="5" customWidth="1"/>
    <col min="3594" max="3595" width="4.625" style="5" customWidth="1"/>
    <col min="3596" max="3596" width="6.625" style="5" customWidth="1"/>
    <col min="3597" max="3598" width="4.625" style="5" customWidth="1"/>
    <col min="3599" max="3599" width="6.625" style="5" customWidth="1"/>
    <col min="3600" max="3601" width="4.625" style="5" customWidth="1"/>
    <col min="3602" max="3602" width="6.625" style="5" customWidth="1"/>
    <col min="3603" max="3604" width="4.625" style="5" customWidth="1"/>
    <col min="3605" max="3605" width="6.625" style="5" customWidth="1"/>
    <col min="3606" max="3606" width="4.625" style="5" customWidth="1"/>
    <col min="3607" max="3613" width="0" style="5" hidden="1" customWidth="1"/>
    <col min="3614" max="3614" width="9.625" style="5" customWidth="1"/>
    <col min="3615" max="3841" width="9" style="5"/>
    <col min="3842" max="3843" width="3.125" style="5" customWidth="1"/>
    <col min="3844" max="3844" width="12.625" style="5" customWidth="1"/>
    <col min="3845" max="3845" width="4.625" style="5" customWidth="1"/>
    <col min="3846" max="3846" width="6.625" style="5" customWidth="1"/>
    <col min="3847" max="3848" width="4.625" style="5" customWidth="1"/>
    <col min="3849" max="3849" width="6.625" style="5" customWidth="1"/>
    <col min="3850" max="3851" width="4.625" style="5" customWidth="1"/>
    <col min="3852" max="3852" width="6.625" style="5" customWidth="1"/>
    <col min="3853" max="3854" width="4.625" style="5" customWidth="1"/>
    <col min="3855" max="3855" width="6.625" style="5" customWidth="1"/>
    <col min="3856" max="3857" width="4.625" style="5" customWidth="1"/>
    <col min="3858" max="3858" width="6.625" style="5" customWidth="1"/>
    <col min="3859" max="3860" width="4.625" style="5" customWidth="1"/>
    <col min="3861" max="3861" width="6.625" style="5" customWidth="1"/>
    <col min="3862" max="3862" width="4.625" style="5" customWidth="1"/>
    <col min="3863" max="3869" width="0" style="5" hidden="1" customWidth="1"/>
    <col min="3870" max="3870" width="9.625" style="5" customWidth="1"/>
    <col min="3871" max="4097" width="9" style="5"/>
    <col min="4098" max="4099" width="3.125" style="5" customWidth="1"/>
    <col min="4100" max="4100" width="12.625" style="5" customWidth="1"/>
    <col min="4101" max="4101" width="4.625" style="5" customWidth="1"/>
    <col min="4102" max="4102" width="6.625" style="5" customWidth="1"/>
    <col min="4103" max="4104" width="4.625" style="5" customWidth="1"/>
    <col min="4105" max="4105" width="6.625" style="5" customWidth="1"/>
    <col min="4106" max="4107" width="4.625" style="5" customWidth="1"/>
    <col min="4108" max="4108" width="6.625" style="5" customWidth="1"/>
    <col min="4109" max="4110" width="4.625" style="5" customWidth="1"/>
    <col min="4111" max="4111" width="6.625" style="5" customWidth="1"/>
    <col min="4112" max="4113" width="4.625" style="5" customWidth="1"/>
    <col min="4114" max="4114" width="6.625" style="5" customWidth="1"/>
    <col min="4115" max="4116" width="4.625" style="5" customWidth="1"/>
    <col min="4117" max="4117" width="6.625" style="5" customWidth="1"/>
    <col min="4118" max="4118" width="4.625" style="5" customWidth="1"/>
    <col min="4119" max="4125" width="0" style="5" hidden="1" customWidth="1"/>
    <col min="4126" max="4126" width="9.625" style="5" customWidth="1"/>
    <col min="4127" max="4353" width="9" style="5"/>
    <col min="4354" max="4355" width="3.125" style="5" customWidth="1"/>
    <col min="4356" max="4356" width="12.625" style="5" customWidth="1"/>
    <col min="4357" max="4357" width="4.625" style="5" customWidth="1"/>
    <col min="4358" max="4358" width="6.625" style="5" customWidth="1"/>
    <col min="4359" max="4360" width="4.625" style="5" customWidth="1"/>
    <col min="4361" max="4361" width="6.625" style="5" customWidth="1"/>
    <col min="4362" max="4363" width="4.625" style="5" customWidth="1"/>
    <col min="4364" max="4364" width="6.625" style="5" customWidth="1"/>
    <col min="4365" max="4366" width="4.625" style="5" customWidth="1"/>
    <col min="4367" max="4367" width="6.625" style="5" customWidth="1"/>
    <col min="4368" max="4369" width="4.625" style="5" customWidth="1"/>
    <col min="4370" max="4370" width="6.625" style="5" customWidth="1"/>
    <col min="4371" max="4372" width="4.625" style="5" customWidth="1"/>
    <col min="4373" max="4373" width="6.625" style="5" customWidth="1"/>
    <col min="4374" max="4374" width="4.625" style="5" customWidth="1"/>
    <col min="4375" max="4381" width="0" style="5" hidden="1" customWidth="1"/>
    <col min="4382" max="4382" width="9.625" style="5" customWidth="1"/>
    <col min="4383" max="4609" width="9" style="5"/>
    <col min="4610" max="4611" width="3.125" style="5" customWidth="1"/>
    <col min="4612" max="4612" width="12.625" style="5" customWidth="1"/>
    <col min="4613" max="4613" width="4.625" style="5" customWidth="1"/>
    <col min="4614" max="4614" width="6.625" style="5" customWidth="1"/>
    <col min="4615" max="4616" width="4.625" style="5" customWidth="1"/>
    <col min="4617" max="4617" width="6.625" style="5" customWidth="1"/>
    <col min="4618" max="4619" width="4.625" style="5" customWidth="1"/>
    <col min="4620" max="4620" width="6.625" style="5" customWidth="1"/>
    <col min="4621" max="4622" width="4.625" style="5" customWidth="1"/>
    <col min="4623" max="4623" width="6.625" style="5" customWidth="1"/>
    <col min="4624" max="4625" width="4.625" style="5" customWidth="1"/>
    <col min="4626" max="4626" width="6.625" style="5" customWidth="1"/>
    <col min="4627" max="4628" width="4.625" style="5" customWidth="1"/>
    <col min="4629" max="4629" width="6.625" style="5" customWidth="1"/>
    <col min="4630" max="4630" width="4.625" style="5" customWidth="1"/>
    <col min="4631" max="4637" width="0" style="5" hidden="1" customWidth="1"/>
    <col min="4638" max="4638" width="9.625" style="5" customWidth="1"/>
    <col min="4639" max="4865" width="9" style="5"/>
    <col min="4866" max="4867" width="3.125" style="5" customWidth="1"/>
    <col min="4868" max="4868" width="12.625" style="5" customWidth="1"/>
    <col min="4869" max="4869" width="4.625" style="5" customWidth="1"/>
    <col min="4870" max="4870" width="6.625" style="5" customWidth="1"/>
    <col min="4871" max="4872" width="4.625" style="5" customWidth="1"/>
    <col min="4873" max="4873" width="6.625" style="5" customWidth="1"/>
    <col min="4874" max="4875" width="4.625" style="5" customWidth="1"/>
    <col min="4876" max="4876" width="6.625" style="5" customWidth="1"/>
    <col min="4877" max="4878" width="4.625" style="5" customWidth="1"/>
    <col min="4879" max="4879" width="6.625" style="5" customWidth="1"/>
    <col min="4880" max="4881" width="4.625" style="5" customWidth="1"/>
    <col min="4882" max="4882" width="6.625" style="5" customWidth="1"/>
    <col min="4883" max="4884" width="4.625" style="5" customWidth="1"/>
    <col min="4885" max="4885" width="6.625" style="5" customWidth="1"/>
    <col min="4886" max="4886" width="4.625" style="5" customWidth="1"/>
    <col min="4887" max="4893" width="0" style="5" hidden="1" customWidth="1"/>
    <col min="4894" max="4894" width="9.625" style="5" customWidth="1"/>
    <col min="4895" max="5121" width="9" style="5"/>
    <col min="5122" max="5123" width="3.125" style="5" customWidth="1"/>
    <col min="5124" max="5124" width="12.625" style="5" customWidth="1"/>
    <col min="5125" max="5125" width="4.625" style="5" customWidth="1"/>
    <col min="5126" max="5126" width="6.625" style="5" customWidth="1"/>
    <col min="5127" max="5128" width="4.625" style="5" customWidth="1"/>
    <col min="5129" max="5129" width="6.625" style="5" customWidth="1"/>
    <col min="5130" max="5131" width="4.625" style="5" customWidth="1"/>
    <col min="5132" max="5132" width="6.625" style="5" customWidth="1"/>
    <col min="5133" max="5134" width="4.625" style="5" customWidth="1"/>
    <col min="5135" max="5135" width="6.625" style="5" customWidth="1"/>
    <col min="5136" max="5137" width="4.625" style="5" customWidth="1"/>
    <col min="5138" max="5138" width="6.625" style="5" customWidth="1"/>
    <col min="5139" max="5140" width="4.625" style="5" customWidth="1"/>
    <col min="5141" max="5141" width="6.625" style="5" customWidth="1"/>
    <col min="5142" max="5142" width="4.625" style="5" customWidth="1"/>
    <col min="5143" max="5149" width="0" style="5" hidden="1" customWidth="1"/>
    <col min="5150" max="5150" width="9.625" style="5" customWidth="1"/>
    <col min="5151" max="5377" width="9" style="5"/>
    <col min="5378" max="5379" width="3.125" style="5" customWidth="1"/>
    <col min="5380" max="5380" width="12.625" style="5" customWidth="1"/>
    <col min="5381" max="5381" width="4.625" style="5" customWidth="1"/>
    <col min="5382" max="5382" width="6.625" style="5" customWidth="1"/>
    <col min="5383" max="5384" width="4.625" style="5" customWidth="1"/>
    <col min="5385" max="5385" width="6.625" style="5" customWidth="1"/>
    <col min="5386" max="5387" width="4.625" style="5" customWidth="1"/>
    <col min="5388" max="5388" width="6.625" style="5" customWidth="1"/>
    <col min="5389" max="5390" width="4.625" style="5" customWidth="1"/>
    <col min="5391" max="5391" width="6.625" style="5" customWidth="1"/>
    <col min="5392" max="5393" width="4.625" style="5" customWidth="1"/>
    <col min="5394" max="5394" width="6.625" style="5" customWidth="1"/>
    <col min="5395" max="5396" width="4.625" style="5" customWidth="1"/>
    <col min="5397" max="5397" width="6.625" style="5" customWidth="1"/>
    <col min="5398" max="5398" width="4.625" style="5" customWidth="1"/>
    <col min="5399" max="5405" width="0" style="5" hidden="1" customWidth="1"/>
    <col min="5406" max="5406" width="9.625" style="5" customWidth="1"/>
    <col min="5407" max="5633" width="9" style="5"/>
    <col min="5634" max="5635" width="3.125" style="5" customWidth="1"/>
    <col min="5636" max="5636" width="12.625" style="5" customWidth="1"/>
    <col min="5637" max="5637" width="4.625" style="5" customWidth="1"/>
    <col min="5638" max="5638" width="6.625" style="5" customWidth="1"/>
    <col min="5639" max="5640" width="4.625" style="5" customWidth="1"/>
    <col min="5641" max="5641" width="6.625" style="5" customWidth="1"/>
    <col min="5642" max="5643" width="4.625" style="5" customWidth="1"/>
    <col min="5644" max="5644" width="6.625" style="5" customWidth="1"/>
    <col min="5645" max="5646" width="4.625" style="5" customWidth="1"/>
    <col min="5647" max="5647" width="6.625" style="5" customWidth="1"/>
    <col min="5648" max="5649" width="4.625" style="5" customWidth="1"/>
    <col min="5650" max="5650" width="6.625" style="5" customWidth="1"/>
    <col min="5651" max="5652" width="4.625" style="5" customWidth="1"/>
    <col min="5653" max="5653" width="6.625" style="5" customWidth="1"/>
    <col min="5654" max="5654" width="4.625" style="5" customWidth="1"/>
    <col min="5655" max="5661" width="0" style="5" hidden="1" customWidth="1"/>
    <col min="5662" max="5662" width="9.625" style="5" customWidth="1"/>
    <col min="5663" max="5889" width="9" style="5"/>
    <col min="5890" max="5891" width="3.125" style="5" customWidth="1"/>
    <col min="5892" max="5892" width="12.625" style="5" customWidth="1"/>
    <col min="5893" max="5893" width="4.625" style="5" customWidth="1"/>
    <col min="5894" max="5894" width="6.625" style="5" customWidth="1"/>
    <col min="5895" max="5896" width="4.625" style="5" customWidth="1"/>
    <col min="5897" max="5897" width="6.625" style="5" customWidth="1"/>
    <col min="5898" max="5899" width="4.625" style="5" customWidth="1"/>
    <col min="5900" max="5900" width="6.625" style="5" customWidth="1"/>
    <col min="5901" max="5902" width="4.625" style="5" customWidth="1"/>
    <col min="5903" max="5903" width="6.625" style="5" customWidth="1"/>
    <col min="5904" max="5905" width="4.625" style="5" customWidth="1"/>
    <col min="5906" max="5906" width="6.625" style="5" customWidth="1"/>
    <col min="5907" max="5908" width="4.625" style="5" customWidth="1"/>
    <col min="5909" max="5909" width="6.625" style="5" customWidth="1"/>
    <col min="5910" max="5910" width="4.625" style="5" customWidth="1"/>
    <col min="5911" max="5917" width="0" style="5" hidden="1" customWidth="1"/>
    <col min="5918" max="5918" width="9.625" style="5" customWidth="1"/>
    <col min="5919" max="6145" width="9" style="5"/>
    <col min="6146" max="6147" width="3.125" style="5" customWidth="1"/>
    <col min="6148" max="6148" width="12.625" style="5" customWidth="1"/>
    <col min="6149" max="6149" width="4.625" style="5" customWidth="1"/>
    <col min="6150" max="6150" width="6.625" style="5" customWidth="1"/>
    <col min="6151" max="6152" width="4.625" style="5" customWidth="1"/>
    <col min="6153" max="6153" width="6.625" style="5" customWidth="1"/>
    <col min="6154" max="6155" width="4.625" style="5" customWidth="1"/>
    <col min="6156" max="6156" width="6.625" style="5" customWidth="1"/>
    <col min="6157" max="6158" width="4.625" style="5" customWidth="1"/>
    <col min="6159" max="6159" width="6.625" style="5" customWidth="1"/>
    <col min="6160" max="6161" width="4.625" style="5" customWidth="1"/>
    <col min="6162" max="6162" width="6.625" style="5" customWidth="1"/>
    <col min="6163" max="6164" width="4.625" style="5" customWidth="1"/>
    <col min="6165" max="6165" width="6.625" style="5" customWidth="1"/>
    <col min="6166" max="6166" width="4.625" style="5" customWidth="1"/>
    <col min="6167" max="6173" width="0" style="5" hidden="1" customWidth="1"/>
    <col min="6174" max="6174" width="9.625" style="5" customWidth="1"/>
    <col min="6175" max="6401" width="9" style="5"/>
    <col min="6402" max="6403" width="3.125" style="5" customWidth="1"/>
    <col min="6404" max="6404" width="12.625" style="5" customWidth="1"/>
    <col min="6405" max="6405" width="4.625" style="5" customWidth="1"/>
    <col min="6406" max="6406" width="6.625" style="5" customWidth="1"/>
    <col min="6407" max="6408" width="4.625" style="5" customWidth="1"/>
    <col min="6409" max="6409" width="6.625" style="5" customWidth="1"/>
    <col min="6410" max="6411" width="4.625" style="5" customWidth="1"/>
    <col min="6412" max="6412" width="6.625" style="5" customWidth="1"/>
    <col min="6413" max="6414" width="4.625" style="5" customWidth="1"/>
    <col min="6415" max="6415" width="6.625" style="5" customWidth="1"/>
    <col min="6416" max="6417" width="4.625" style="5" customWidth="1"/>
    <col min="6418" max="6418" width="6.625" style="5" customWidth="1"/>
    <col min="6419" max="6420" width="4.625" style="5" customWidth="1"/>
    <col min="6421" max="6421" width="6.625" style="5" customWidth="1"/>
    <col min="6422" max="6422" width="4.625" style="5" customWidth="1"/>
    <col min="6423" max="6429" width="0" style="5" hidden="1" customWidth="1"/>
    <col min="6430" max="6430" width="9.625" style="5" customWidth="1"/>
    <col min="6431" max="6657" width="9" style="5"/>
    <col min="6658" max="6659" width="3.125" style="5" customWidth="1"/>
    <col min="6660" max="6660" width="12.625" style="5" customWidth="1"/>
    <col min="6661" max="6661" width="4.625" style="5" customWidth="1"/>
    <col min="6662" max="6662" width="6.625" style="5" customWidth="1"/>
    <col min="6663" max="6664" width="4.625" style="5" customWidth="1"/>
    <col min="6665" max="6665" width="6.625" style="5" customWidth="1"/>
    <col min="6666" max="6667" width="4.625" style="5" customWidth="1"/>
    <col min="6668" max="6668" width="6.625" style="5" customWidth="1"/>
    <col min="6669" max="6670" width="4.625" style="5" customWidth="1"/>
    <col min="6671" max="6671" width="6.625" style="5" customWidth="1"/>
    <col min="6672" max="6673" width="4.625" style="5" customWidth="1"/>
    <col min="6674" max="6674" width="6.625" style="5" customWidth="1"/>
    <col min="6675" max="6676" width="4.625" style="5" customWidth="1"/>
    <col min="6677" max="6677" width="6.625" style="5" customWidth="1"/>
    <col min="6678" max="6678" width="4.625" style="5" customWidth="1"/>
    <col min="6679" max="6685" width="0" style="5" hidden="1" customWidth="1"/>
    <col min="6686" max="6686" width="9.625" style="5" customWidth="1"/>
    <col min="6687" max="6913" width="9" style="5"/>
    <col min="6914" max="6915" width="3.125" style="5" customWidth="1"/>
    <col min="6916" max="6916" width="12.625" style="5" customWidth="1"/>
    <col min="6917" max="6917" width="4.625" style="5" customWidth="1"/>
    <col min="6918" max="6918" width="6.625" style="5" customWidth="1"/>
    <col min="6919" max="6920" width="4.625" style="5" customWidth="1"/>
    <col min="6921" max="6921" width="6.625" style="5" customWidth="1"/>
    <col min="6922" max="6923" width="4.625" style="5" customWidth="1"/>
    <col min="6924" max="6924" width="6.625" style="5" customWidth="1"/>
    <col min="6925" max="6926" width="4.625" style="5" customWidth="1"/>
    <col min="6927" max="6927" width="6.625" style="5" customWidth="1"/>
    <col min="6928" max="6929" width="4.625" style="5" customWidth="1"/>
    <col min="6930" max="6930" width="6.625" style="5" customWidth="1"/>
    <col min="6931" max="6932" width="4.625" style="5" customWidth="1"/>
    <col min="6933" max="6933" width="6.625" style="5" customWidth="1"/>
    <col min="6934" max="6934" width="4.625" style="5" customWidth="1"/>
    <col min="6935" max="6941" width="0" style="5" hidden="1" customWidth="1"/>
    <col min="6942" max="6942" width="9.625" style="5" customWidth="1"/>
    <col min="6943" max="7169" width="9" style="5"/>
    <col min="7170" max="7171" width="3.125" style="5" customWidth="1"/>
    <col min="7172" max="7172" width="12.625" style="5" customWidth="1"/>
    <col min="7173" max="7173" width="4.625" style="5" customWidth="1"/>
    <col min="7174" max="7174" width="6.625" style="5" customWidth="1"/>
    <col min="7175" max="7176" width="4.625" style="5" customWidth="1"/>
    <col min="7177" max="7177" width="6.625" style="5" customWidth="1"/>
    <col min="7178" max="7179" width="4.625" style="5" customWidth="1"/>
    <col min="7180" max="7180" width="6.625" style="5" customWidth="1"/>
    <col min="7181" max="7182" width="4.625" style="5" customWidth="1"/>
    <col min="7183" max="7183" width="6.625" style="5" customWidth="1"/>
    <col min="7184" max="7185" width="4.625" style="5" customWidth="1"/>
    <col min="7186" max="7186" width="6.625" style="5" customWidth="1"/>
    <col min="7187" max="7188" width="4.625" style="5" customWidth="1"/>
    <col min="7189" max="7189" width="6.625" style="5" customWidth="1"/>
    <col min="7190" max="7190" width="4.625" style="5" customWidth="1"/>
    <col min="7191" max="7197" width="0" style="5" hidden="1" customWidth="1"/>
    <col min="7198" max="7198" width="9.625" style="5" customWidth="1"/>
    <col min="7199" max="7425" width="9" style="5"/>
    <col min="7426" max="7427" width="3.125" style="5" customWidth="1"/>
    <col min="7428" max="7428" width="12.625" style="5" customWidth="1"/>
    <col min="7429" max="7429" width="4.625" style="5" customWidth="1"/>
    <col min="7430" max="7430" width="6.625" style="5" customWidth="1"/>
    <col min="7431" max="7432" width="4.625" style="5" customWidth="1"/>
    <col min="7433" max="7433" width="6.625" style="5" customWidth="1"/>
    <col min="7434" max="7435" width="4.625" style="5" customWidth="1"/>
    <col min="7436" max="7436" width="6.625" style="5" customWidth="1"/>
    <col min="7437" max="7438" width="4.625" style="5" customWidth="1"/>
    <col min="7439" max="7439" width="6.625" style="5" customWidth="1"/>
    <col min="7440" max="7441" width="4.625" style="5" customWidth="1"/>
    <col min="7442" max="7442" width="6.625" style="5" customWidth="1"/>
    <col min="7443" max="7444" width="4.625" style="5" customWidth="1"/>
    <col min="7445" max="7445" width="6.625" style="5" customWidth="1"/>
    <col min="7446" max="7446" width="4.625" style="5" customWidth="1"/>
    <col min="7447" max="7453" width="0" style="5" hidden="1" customWidth="1"/>
    <col min="7454" max="7454" width="9.625" style="5" customWidth="1"/>
    <col min="7455" max="7681" width="9" style="5"/>
    <col min="7682" max="7683" width="3.125" style="5" customWidth="1"/>
    <col min="7684" max="7684" width="12.625" style="5" customWidth="1"/>
    <col min="7685" max="7685" width="4.625" style="5" customWidth="1"/>
    <col min="7686" max="7686" width="6.625" style="5" customWidth="1"/>
    <col min="7687" max="7688" width="4.625" style="5" customWidth="1"/>
    <col min="7689" max="7689" width="6.625" style="5" customWidth="1"/>
    <col min="7690" max="7691" width="4.625" style="5" customWidth="1"/>
    <col min="7692" max="7692" width="6.625" style="5" customWidth="1"/>
    <col min="7693" max="7694" width="4.625" style="5" customWidth="1"/>
    <col min="7695" max="7695" width="6.625" style="5" customWidth="1"/>
    <col min="7696" max="7697" width="4.625" style="5" customWidth="1"/>
    <col min="7698" max="7698" width="6.625" style="5" customWidth="1"/>
    <col min="7699" max="7700" width="4.625" style="5" customWidth="1"/>
    <col min="7701" max="7701" width="6.625" style="5" customWidth="1"/>
    <col min="7702" max="7702" width="4.625" style="5" customWidth="1"/>
    <col min="7703" max="7709" width="0" style="5" hidden="1" customWidth="1"/>
    <col min="7710" max="7710" width="9.625" style="5" customWidth="1"/>
    <col min="7711" max="7937" width="9" style="5"/>
    <col min="7938" max="7939" width="3.125" style="5" customWidth="1"/>
    <col min="7940" max="7940" width="12.625" style="5" customWidth="1"/>
    <col min="7941" max="7941" width="4.625" style="5" customWidth="1"/>
    <col min="7942" max="7942" width="6.625" style="5" customWidth="1"/>
    <col min="7943" max="7944" width="4.625" style="5" customWidth="1"/>
    <col min="7945" max="7945" width="6.625" style="5" customWidth="1"/>
    <col min="7946" max="7947" width="4.625" style="5" customWidth="1"/>
    <col min="7948" max="7948" width="6.625" style="5" customWidth="1"/>
    <col min="7949" max="7950" width="4.625" style="5" customWidth="1"/>
    <col min="7951" max="7951" width="6.625" style="5" customWidth="1"/>
    <col min="7952" max="7953" width="4.625" style="5" customWidth="1"/>
    <col min="7954" max="7954" width="6.625" style="5" customWidth="1"/>
    <col min="7955" max="7956" width="4.625" style="5" customWidth="1"/>
    <col min="7957" max="7957" width="6.625" style="5" customWidth="1"/>
    <col min="7958" max="7958" width="4.625" style="5" customWidth="1"/>
    <col min="7959" max="7965" width="0" style="5" hidden="1" customWidth="1"/>
    <col min="7966" max="7966" width="9.625" style="5" customWidth="1"/>
    <col min="7967" max="8193" width="9" style="5"/>
    <col min="8194" max="8195" width="3.125" style="5" customWidth="1"/>
    <col min="8196" max="8196" width="12.625" style="5" customWidth="1"/>
    <col min="8197" max="8197" width="4.625" style="5" customWidth="1"/>
    <col min="8198" max="8198" width="6.625" style="5" customWidth="1"/>
    <col min="8199" max="8200" width="4.625" style="5" customWidth="1"/>
    <col min="8201" max="8201" width="6.625" style="5" customWidth="1"/>
    <col min="8202" max="8203" width="4.625" style="5" customWidth="1"/>
    <col min="8204" max="8204" width="6.625" style="5" customWidth="1"/>
    <col min="8205" max="8206" width="4.625" style="5" customWidth="1"/>
    <col min="8207" max="8207" width="6.625" style="5" customWidth="1"/>
    <col min="8208" max="8209" width="4.625" style="5" customWidth="1"/>
    <col min="8210" max="8210" width="6.625" style="5" customWidth="1"/>
    <col min="8211" max="8212" width="4.625" style="5" customWidth="1"/>
    <col min="8213" max="8213" width="6.625" style="5" customWidth="1"/>
    <col min="8214" max="8214" width="4.625" style="5" customWidth="1"/>
    <col min="8215" max="8221" width="0" style="5" hidden="1" customWidth="1"/>
    <col min="8222" max="8222" width="9.625" style="5" customWidth="1"/>
    <col min="8223" max="8449" width="9" style="5"/>
    <col min="8450" max="8451" width="3.125" style="5" customWidth="1"/>
    <col min="8452" max="8452" width="12.625" style="5" customWidth="1"/>
    <col min="8453" max="8453" width="4.625" style="5" customWidth="1"/>
    <col min="8454" max="8454" width="6.625" style="5" customWidth="1"/>
    <col min="8455" max="8456" width="4.625" style="5" customWidth="1"/>
    <col min="8457" max="8457" width="6.625" style="5" customWidth="1"/>
    <col min="8458" max="8459" width="4.625" style="5" customWidth="1"/>
    <col min="8460" max="8460" width="6.625" style="5" customWidth="1"/>
    <col min="8461" max="8462" width="4.625" style="5" customWidth="1"/>
    <col min="8463" max="8463" width="6.625" style="5" customWidth="1"/>
    <col min="8464" max="8465" width="4.625" style="5" customWidth="1"/>
    <col min="8466" max="8466" width="6.625" style="5" customWidth="1"/>
    <col min="8467" max="8468" width="4.625" style="5" customWidth="1"/>
    <col min="8469" max="8469" width="6.625" style="5" customWidth="1"/>
    <col min="8470" max="8470" width="4.625" style="5" customWidth="1"/>
    <col min="8471" max="8477" width="0" style="5" hidden="1" customWidth="1"/>
    <col min="8478" max="8478" width="9.625" style="5" customWidth="1"/>
    <col min="8479" max="8705" width="9" style="5"/>
    <col min="8706" max="8707" width="3.125" style="5" customWidth="1"/>
    <col min="8708" max="8708" width="12.625" style="5" customWidth="1"/>
    <col min="8709" max="8709" width="4.625" style="5" customWidth="1"/>
    <col min="8710" max="8710" width="6.625" style="5" customWidth="1"/>
    <col min="8711" max="8712" width="4.625" style="5" customWidth="1"/>
    <col min="8713" max="8713" width="6.625" style="5" customWidth="1"/>
    <col min="8714" max="8715" width="4.625" style="5" customWidth="1"/>
    <col min="8716" max="8716" width="6.625" style="5" customWidth="1"/>
    <col min="8717" max="8718" width="4.625" style="5" customWidth="1"/>
    <col min="8719" max="8719" width="6.625" style="5" customWidth="1"/>
    <col min="8720" max="8721" width="4.625" style="5" customWidth="1"/>
    <col min="8722" max="8722" width="6.625" style="5" customWidth="1"/>
    <col min="8723" max="8724" width="4.625" style="5" customWidth="1"/>
    <col min="8725" max="8725" width="6.625" style="5" customWidth="1"/>
    <col min="8726" max="8726" width="4.625" style="5" customWidth="1"/>
    <col min="8727" max="8733" width="0" style="5" hidden="1" customWidth="1"/>
    <col min="8734" max="8734" width="9.625" style="5" customWidth="1"/>
    <col min="8735" max="8961" width="9" style="5"/>
    <col min="8962" max="8963" width="3.125" style="5" customWidth="1"/>
    <col min="8964" max="8964" width="12.625" style="5" customWidth="1"/>
    <col min="8965" max="8965" width="4.625" style="5" customWidth="1"/>
    <col min="8966" max="8966" width="6.625" style="5" customWidth="1"/>
    <col min="8967" max="8968" width="4.625" style="5" customWidth="1"/>
    <col min="8969" max="8969" width="6.625" style="5" customWidth="1"/>
    <col min="8970" max="8971" width="4.625" style="5" customWidth="1"/>
    <col min="8972" max="8972" width="6.625" style="5" customWidth="1"/>
    <col min="8973" max="8974" width="4.625" style="5" customWidth="1"/>
    <col min="8975" max="8975" width="6.625" style="5" customWidth="1"/>
    <col min="8976" max="8977" width="4.625" style="5" customWidth="1"/>
    <col min="8978" max="8978" width="6.625" style="5" customWidth="1"/>
    <col min="8979" max="8980" width="4.625" style="5" customWidth="1"/>
    <col min="8981" max="8981" width="6.625" style="5" customWidth="1"/>
    <col min="8982" max="8982" width="4.625" style="5" customWidth="1"/>
    <col min="8983" max="8989" width="0" style="5" hidden="1" customWidth="1"/>
    <col min="8990" max="8990" width="9.625" style="5" customWidth="1"/>
    <col min="8991" max="9217" width="9" style="5"/>
    <col min="9218" max="9219" width="3.125" style="5" customWidth="1"/>
    <col min="9220" max="9220" width="12.625" style="5" customWidth="1"/>
    <col min="9221" max="9221" width="4.625" style="5" customWidth="1"/>
    <col min="9222" max="9222" width="6.625" style="5" customWidth="1"/>
    <col min="9223" max="9224" width="4.625" style="5" customWidth="1"/>
    <col min="9225" max="9225" width="6.625" style="5" customWidth="1"/>
    <col min="9226" max="9227" width="4.625" style="5" customWidth="1"/>
    <col min="9228" max="9228" width="6.625" style="5" customWidth="1"/>
    <col min="9229" max="9230" width="4.625" style="5" customWidth="1"/>
    <col min="9231" max="9231" width="6.625" style="5" customWidth="1"/>
    <col min="9232" max="9233" width="4.625" style="5" customWidth="1"/>
    <col min="9234" max="9234" width="6.625" style="5" customWidth="1"/>
    <col min="9235" max="9236" width="4.625" style="5" customWidth="1"/>
    <col min="9237" max="9237" width="6.625" style="5" customWidth="1"/>
    <col min="9238" max="9238" width="4.625" style="5" customWidth="1"/>
    <col min="9239" max="9245" width="0" style="5" hidden="1" customWidth="1"/>
    <col min="9246" max="9246" width="9.625" style="5" customWidth="1"/>
    <col min="9247" max="9473" width="9" style="5"/>
    <col min="9474" max="9475" width="3.125" style="5" customWidth="1"/>
    <col min="9476" max="9476" width="12.625" style="5" customWidth="1"/>
    <col min="9477" max="9477" width="4.625" style="5" customWidth="1"/>
    <col min="9478" max="9478" width="6.625" style="5" customWidth="1"/>
    <col min="9479" max="9480" width="4.625" style="5" customWidth="1"/>
    <col min="9481" max="9481" width="6.625" style="5" customWidth="1"/>
    <col min="9482" max="9483" width="4.625" style="5" customWidth="1"/>
    <col min="9484" max="9484" width="6.625" style="5" customWidth="1"/>
    <col min="9485" max="9486" width="4.625" style="5" customWidth="1"/>
    <col min="9487" max="9487" width="6.625" style="5" customWidth="1"/>
    <col min="9488" max="9489" width="4.625" style="5" customWidth="1"/>
    <col min="9490" max="9490" width="6.625" style="5" customWidth="1"/>
    <col min="9491" max="9492" width="4.625" style="5" customWidth="1"/>
    <col min="9493" max="9493" width="6.625" style="5" customWidth="1"/>
    <col min="9494" max="9494" width="4.625" style="5" customWidth="1"/>
    <col min="9495" max="9501" width="0" style="5" hidden="1" customWidth="1"/>
    <col min="9502" max="9502" width="9.625" style="5" customWidth="1"/>
    <col min="9503" max="9729" width="9" style="5"/>
    <col min="9730" max="9731" width="3.125" style="5" customWidth="1"/>
    <col min="9732" max="9732" width="12.625" style="5" customWidth="1"/>
    <col min="9733" max="9733" width="4.625" style="5" customWidth="1"/>
    <col min="9734" max="9734" width="6.625" style="5" customWidth="1"/>
    <col min="9735" max="9736" width="4.625" style="5" customWidth="1"/>
    <col min="9737" max="9737" width="6.625" style="5" customWidth="1"/>
    <col min="9738" max="9739" width="4.625" style="5" customWidth="1"/>
    <col min="9740" max="9740" width="6.625" style="5" customWidth="1"/>
    <col min="9741" max="9742" width="4.625" style="5" customWidth="1"/>
    <col min="9743" max="9743" width="6.625" style="5" customWidth="1"/>
    <col min="9744" max="9745" width="4.625" style="5" customWidth="1"/>
    <col min="9746" max="9746" width="6.625" style="5" customWidth="1"/>
    <col min="9747" max="9748" width="4.625" style="5" customWidth="1"/>
    <col min="9749" max="9749" width="6.625" style="5" customWidth="1"/>
    <col min="9750" max="9750" width="4.625" style="5" customWidth="1"/>
    <col min="9751" max="9757" width="0" style="5" hidden="1" customWidth="1"/>
    <col min="9758" max="9758" width="9.625" style="5" customWidth="1"/>
    <col min="9759" max="9985" width="9" style="5"/>
    <col min="9986" max="9987" width="3.125" style="5" customWidth="1"/>
    <col min="9988" max="9988" width="12.625" style="5" customWidth="1"/>
    <col min="9989" max="9989" width="4.625" style="5" customWidth="1"/>
    <col min="9990" max="9990" width="6.625" style="5" customWidth="1"/>
    <col min="9991" max="9992" width="4.625" style="5" customWidth="1"/>
    <col min="9993" max="9993" width="6.625" style="5" customWidth="1"/>
    <col min="9994" max="9995" width="4.625" style="5" customWidth="1"/>
    <col min="9996" max="9996" width="6.625" style="5" customWidth="1"/>
    <col min="9997" max="9998" width="4.625" style="5" customWidth="1"/>
    <col min="9999" max="9999" width="6.625" style="5" customWidth="1"/>
    <col min="10000" max="10001" width="4.625" style="5" customWidth="1"/>
    <col min="10002" max="10002" width="6.625" style="5" customWidth="1"/>
    <col min="10003" max="10004" width="4.625" style="5" customWidth="1"/>
    <col min="10005" max="10005" width="6.625" style="5" customWidth="1"/>
    <col min="10006" max="10006" width="4.625" style="5" customWidth="1"/>
    <col min="10007" max="10013" width="0" style="5" hidden="1" customWidth="1"/>
    <col min="10014" max="10014" width="9.625" style="5" customWidth="1"/>
    <col min="10015" max="10241" width="9" style="5"/>
    <col min="10242" max="10243" width="3.125" style="5" customWidth="1"/>
    <col min="10244" max="10244" width="12.625" style="5" customWidth="1"/>
    <col min="10245" max="10245" width="4.625" style="5" customWidth="1"/>
    <col min="10246" max="10246" width="6.625" style="5" customWidth="1"/>
    <col min="10247" max="10248" width="4.625" style="5" customWidth="1"/>
    <col min="10249" max="10249" width="6.625" style="5" customWidth="1"/>
    <col min="10250" max="10251" width="4.625" style="5" customWidth="1"/>
    <col min="10252" max="10252" width="6.625" style="5" customWidth="1"/>
    <col min="10253" max="10254" width="4.625" style="5" customWidth="1"/>
    <col min="10255" max="10255" width="6.625" style="5" customWidth="1"/>
    <col min="10256" max="10257" width="4.625" style="5" customWidth="1"/>
    <col min="10258" max="10258" width="6.625" style="5" customWidth="1"/>
    <col min="10259" max="10260" width="4.625" style="5" customWidth="1"/>
    <col min="10261" max="10261" width="6.625" style="5" customWidth="1"/>
    <col min="10262" max="10262" width="4.625" style="5" customWidth="1"/>
    <col min="10263" max="10269" width="0" style="5" hidden="1" customWidth="1"/>
    <col min="10270" max="10270" width="9.625" style="5" customWidth="1"/>
    <col min="10271" max="10497" width="9" style="5"/>
    <col min="10498" max="10499" width="3.125" style="5" customWidth="1"/>
    <col min="10500" max="10500" width="12.625" style="5" customWidth="1"/>
    <col min="10501" max="10501" width="4.625" style="5" customWidth="1"/>
    <col min="10502" max="10502" width="6.625" style="5" customWidth="1"/>
    <col min="10503" max="10504" width="4.625" style="5" customWidth="1"/>
    <col min="10505" max="10505" width="6.625" style="5" customWidth="1"/>
    <col min="10506" max="10507" width="4.625" style="5" customWidth="1"/>
    <col min="10508" max="10508" width="6.625" style="5" customWidth="1"/>
    <col min="10509" max="10510" width="4.625" style="5" customWidth="1"/>
    <col min="10511" max="10511" width="6.625" style="5" customWidth="1"/>
    <col min="10512" max="10513" width="4.625" style="5" customWidth="1"/>
    <col min="10514" max="10514" width="6.625" style="5" customWidth="1"/>
    <col min="10515" max="10516" width="4.625" style="5" customWidth="1"/>
    <col min="10517" max="10517" width="6.625" style="5" customWidth="1"/>
    <col min="10518" max="10518" width="4.625" style="5" customWidth="1"/>
    <col min="10519" max="10525" width="0" style="5" hidden="1" customWidth="1"/>
    <col min="10526" max="10526" width="9.625" style="5" customWidth="1"/>
    <col min="10527" max="10753" width="9" style="5"/>
    <col min="10754" max="10755" width="3.125" style="5" customWidth="1"/>
    <col min="10756" max="10756" width="12.625" style="5" customWidth="1"/>
    <col min="10757" max="10757" width="4.625" style="5" customWidth="1"/>
    <col min="10758" max="10758" width="6.625" style="5" customWidth="1"/>
    <col min="10759" max="10760" width="4.625" style="5" customWidth="1"/>
    <col min="10761" max="10761" width="6.625" style="5" customWidth="1"/>
    <col min="10762" max="10763" width="4.625" style="5" customWidth="1"/>
    <col min="10764" max="10764" width="6.625" style="5" customWidth="1"/>
    <col min="10765" max="10766" width="4.625" style="5" customWidth="1"/>
    <col min="10767" max="10767" width="6.625" style="5" customWidth="1"/>
    <col min="10768" max="10769" width="4.625" style="5" customWidth="1"/>
    <col min="10770" max="10770" width="6.625" style="5" customWidth="1"/>
    <col min="10771" max="10772" width="4.625" style="5" customWidth="1"/>
    <col min="10773" max="10773" width="6.625" style="5" customWidth="1"/>
    <col min="10774" max="10774" width="4.625" style="5" customWidth="1"/>
    <col min="10775" max="10781" width="0" style="5" hidden="1" customWidth="1"/>
    <col min="10782" max="10782" width="9.625" style="5" customWidth="1"/>
    <col min="10783" max="11009" width="9" style="5"/>
    <col min="11010" max="11011" width="3.125" style="5" customWidth="1"/>
    <col min="11012" max="11012" width="12.625" style="5" customWidth="1"/>
    <col min="11013" max="11013" width="4.625" style="5" customWidth="1"/>
    <col min="11014" max="11014" width="6.625" style="5" customWidth="1"/>
    <col min="11015" max="11016" width="4.625" style="5" customWidth="1"/>
    <col min="11017" max="11017" width="6.625" style="5" customWidth="1"/>
    <col min="11018" max="11019" width="4.625" style="5" customWidth="1"/>
    <col min="11020" max="11020" width="6.625" style="5" customWidth="1"/>
    <col min="11021" max="11022" width="4.625" style="5" customWidth="1"/>
    <col min="11023" max="11023" width="6.625" style="5" customWidth="1"/>
    <col min="11024" max="11025" width="4.625" style="5" customWidth="1"/>
    <col min="11026" max="11026" width="6.625" style="5" customWidth="1"/>
    <col min="11027" max="11028" width="4.625" style="5" customWidth="1"/>
    <col min="11029" max="11029" width="6.625" style="5" customWidth="1"/>
    <col min="11030" max="11030" width="4.625" style="5" customWidth="1"/>
    <col min="11031" max="11037" width="0" style="5" hidden="1" customWidth="1"/>
    <col min="11038" max="11038" width="9.625" style="5" customWidth="1"/>
    <col min="11039" max="11265" width="9" style="5"/>
    <col min="11266" max="11267" width="3.125" style="5" customWidth="1"/>
    <col min="11268" max="11268" width="12.625" style="5" customWidth="1"/>
    <col min="11269" max="11269" width="4.625" style="5" customWidth="1"/>
    <col min="11270" max="11270" width="6.625" style="5" customWidth="1"/>
    <col min="11271" max="11272" width="4.625" style="5" customWidth="1"/>
    <col min="11273" max="11273" width="6.625" style="5" customWidth="1"/>
    <col min="11274" max="11275" width="4.625" style="5" customWidth="1"/>
    <col min="11276" max="11276" width="6.625" style="5" customWidth="1"/>
    <col min="11277" max="11278" width="4.625" style="5" customWidth="1"/>
    <col min="11279" max="11279" width="6.625" style="5" customWidth="1"/>
    <col min="11280" max="11281" width="4.625" style="5" customWidth="1"/>
    <col min="11282" max="11282" width="6.625" style="5" customWidth="1"/>
    <col min="11283" max="11284" width="4.625" style="5" customWidth="1"/>
    <col min="11285" max="11285" width="6.625" style="5" customWidth="1"/>
    <col min="11286" max="11286" width="4.625" style="5" customWidth="1"/>
    <col min="11287" max="11293" width="0" style="5" hidden="1" customWidth="1"/>
    <col min="11294" max="11294" width="9.625" style="5" customWidth="1"/>
    <col min="11295" max="11521" width="9" style="5"/>
    <col min="11522" max="11523" width="3.125" style="5" customWidth="1"/>
    <col min="11524" max="11524" width="12.625" style="5" customWidth="1"/>
    <col min="11525" max="11525" width="4.625" style="5" customWidth="1"/>
    <col min="11526" max="11526" width="6.625" style="5" customWidth="1"/>
    <col min="11527" max="11528" width="4.625" style="5" customWidth="1"/>
    <col min="11529" max="11529" width="6.625" style="5" customWidth="1"/>
    <col min="11530" max="11531" width="4.625" style="5" customWidth="1"/>
    <col min="11532" max="11532" width="6.625" style="5" customWidth="1"/>
    <col min="11533" max="11534" width="4.625" style="5" customWidth="1"/>
    <col min="11535" max="11535" width="6.625" style="5" customWidth="1"/>
    <col min="11536" max="11537" width="4.625" style="5" customWidth="1"/>
    <col min="11538" max="11538" width="6.625" style="5" customWidth="1"/>
    <col min="11539" max="11540" width="4.625" style="5" customWidth="1"/>
    <col min="11541" max="11541" width="6.625" style="5" customWidth="1"/>
    <col min="11542" max="11542" width="4.625" style="5" customWidth="1"/>
    <col min="11543" max="11549" width="0" style="5" hidden="1" customWidth="1"/>
    <col min="11550" max="11550" width="9.625" style="5" customWidth="1"/>
    <col min="11551" max="11777" width="9" style="5"/>
    <col min="11778" max="11779" width="3.125" style="5" customWidth="1"/>
    <col min="11780" max="11780" width="12.625" style="5" customWidth="1"/>
    <col min="11781" max="11781" width="4.625" style="5" customWidth="1"/>
    <col min="11782" max="11782" width="6.625" style="5" customWidth="1"/>
    <col min="11783" max="11784" width="4.625" style="5" customWidth="1"/>
    <col min="11785" max="11785" width="6.625" style="5" customWidth="1"/>
    <col min="11786" max="11787" width="4.625" style="5" customWidth="1"/>
    <col min="11788" max="11788" width="6.625" style="5" customWidth="1"/>
    <col min="11789" max="11790" width="4.625" style="5" customWidth="1"/>
    <col min="11791" max="11791" width="6.625" style="5" customWidth="1"/>
    <col min="11792" max="11793" width="4.625" style="5" customWidth="1"/>
    <col min="11794" max="11794" width="6.625" style="5" customWidth="1"/>
    <col min="11795" max="11796" width="4.625" style="5" customWidth="1"/>
    <col min="11797" max="11797" width="6.625" style="5" customWidth="1"/>
    <col min="11798" max="11798" width="4.625" style="5" customWidth="1"/>
    <col min="11799" max="11805" width="0" style="5" hidden="1" customWidth="1"/>
    <col min="11806" max="11806" width="9.625" style="5" customWidth="1"/>
    <col min="11807" max="12033" width="9" style="5"/>
    <col min="12034" max="12035" width="3.125" style="5" customWidth="1"/>
    <col min="12036" max="12036" width="12.625" style="5" customWidth="1"/>
    <col min="12037" max="12037" width="4.625" style="5" customWidth="1"/>
    <col min="12038" max="12038" width="6.625" style="5" customWidth="1"/>
    <col min="12039" max="12040" width="4.625" style="5" customWidth="1"/>
    <col min="12041" max="12041" width="6.625" style="5" customWidth="1"/>
    <col min="12042" max="12043" width="4.625" style="5" customWidth="1"/>
    <col min="12044" max="12044" width="6.625" style="5" customWidth="1"/>
    <col min="12045" max="12046" width="4.625" style="5" customWidth="1"/>
    <col min="12047" max="12047" width="6.625" style="5" customWidth="1"/>
    <col min="12048" max="12049" width="4.625" style="5" customWidth="1"/>
    <col min="12050" max="12050" width="6.625" style="5" customWidth="1"/>
    <col min="12051" max="12052" width="4.625" style="5" customWidth="1"/>
    <col min="12053" max="12053" width="6.625" style="5" customWidth="1"/>
    <col min="12054" max="12054" width="4.625" style="5" customWidth="1"/>
    <col min="12055" max="12061" width="0" style="5" hidden="1" customWidth="1"/>
    <col min="12062" max="12062" width="9.625" style="5" customWidth="1"/>
    <col min="12063" max="12289" width="9" style="5"/>
    <col min="12290" max="12291" width="3.125" style="5" customWidth="1"/>
    <col min="12292" max="12292" width="12.625" style="5" customWidth="1"/>
    <col min="12293" max="12293" width="4.625" style="5" customWidth="1"/>
    <col min="12294" max="12294" width="6.625" style="5" customWidth="1"/>
    <col min="12295" max="12296" width="4.625" style="5" customWidth="1"/>
    <col min="12297" max="12297" width="6.625" style="5" customWidth="1"/>
    <col min="12298" max="12299" width="4.625" style="5" customWidth="1"/>
    <col min="12300" max="12300" width="6.625" style="5" customWidth="1"/>
    <col min="12301" max="12302" width="4.625" style="5" customWidth="1"/>
    <col min="12303" max="12303" width="6.625" style="5" customWidth="1"/>
    <col min="12304" max="12305" width="4.625" style="5" customWidth="1"/>
    <col min="12306" max="12306" width="6.625" style="5" customWidth="1"/>
    <col min="12307" max="12308" width="4.625" style="5" customWidth="1"/>
    <col min="12309" max="12309" width="6.625" style="5" customWidth="1"/>
    <col min="12310" max="12310" width="4.625" style="5" customWidth="1"/>
    <col min="12311" max="12317" width="0" style="5" hidden="1" customWidth="1"/>
    <col min="12318" max="12318" width="9.625" style="5" customWidth="1"/>
    <col min="12319" max="12545" width="9" style="5"/>
    <col min="12546" max="12547" width="3.125" style="5" customWidth="1"/>
    <col min="12548" max="12548" width="12.625" style="5" customWidth="1"/>
    <col min="12549" max="12549" width="4.625" style="5" customWidth="1"/>
    <col min="12550" max="12550" width="6.625" style="5" customWidth="1"/>
    <col min="12551" max="12552" width="4.625" style="5" customWidth="1"/>
    <col min="12553" max="12553" width="6.625" style="5" customWidth="1"/>
    <col min="12554" max="12555" width="4.625" style="5" customWidth="1"/>
    <col min="12556" max="12556" width="6.625" style="5" customWidth="1"/>
    <col min="12557" max="12558" width="4.625" style="5" customWidth="1"/>
    <col min="12559" max="12559" width="6.625" style="5" customWidth="1"/>
    <col min="12560" max="12561" width="4.625" style="5" customWidth="1"/>
    <col min="12562" max="12562" width="6.625" style="5" customWidth="1"/>
    <col min="12563" max="12564" width="4.625" style="5" customWidth="1"/>
    <col min="12565" max="12565" width="6.625" style="5" customWidth="1"/>
    <col min="12566" max="12566" width="4.625" style="5" customWidth="1"/>
    <col min="12567" max="12573" width="0" style="5" hidden="1" customWidth="1"/>
    <col min="12574" max="12574" width="9.625" style="5" customWidth="1"/>
    <col min="12575" max="12801" width="9" style="5"/>
    <col min="12802" max="12803" width="3.125" style="5" customWidth="1"/>
    <col min="12804" max="12804" width="12.625" style="5" customWidth="1"/>
    <col min="12805" max="12805" width="4.625" style="5" customWidth="1"/>
    <col min="12806" max="12806" width="6.625" style="5" customWidth="1"/>
    <col min="12807" max="12808" width="4.625" style="5" customWidth="1"/>
    <col min="12809" max="12809" width="6.625" style="5" customWidth="1"/>
    <col min="12810" max="12811" width="4.625" style="5" customWidth="1"/>
    <col min="12812" max="12812" width="6.625" style="5" customWidth="1"/>
    <col min="12813" max="12814" width="4.625" style="5" customWidth="1"/>
    <col min="12815" max="12815" width="6.625" style="5" customWidth="1"/>
    <col min="12816" max="12817" width="4.625" style="5" customWidth="1"/>
    <col min="12818" max="12818" width="6.625" style="5" customWidth="1"/>
    <col min="12819" max="12820" width="4.625" style="5" customWidth="1"/>
    <col min="12821" max="12821" width="6.625" style="5" customWidth="1"/>
    <col min="12822" max="12822" width="4.625" style="5" customWidth="1"/>
    <col min="12823" max="12829" width="0" style="5" hidden="1" customWidth="1"/>
    <col min="12830" max="12830" width="9.625" style="5" customWidth="1"/>
    <col min="12831" max="13057" width="9" style="5"/>
    <col min="13058" max="13059" width="3.125" style="5" customWidth="1"/>
    <col min="13060" max="13060" width="12.625" style="5" customWidth="1"/>
    <col min="13061" max="13061" width="4.625" style="5" customWidth="1"/>
    <col min="13062" max="13062" width="6.625" style="5" customWidth="1"/>
    <col min="13063" max="13064" width="4.625" style="5" customWidth="1"/>
    <col min="13065" max="13065" width="6.625" style="5" customWidth="1"/>
    <col min="13066" max="13067" width="4.625" style="5" customWidth="1"/>
    <col min="13068" max="13068" width="6.625" style="5" customWidth="1"/>
    <col min="13069" max="13070" width="4.625" style="5" customWidth="1"/>
    <col min="13071" max="13071" width="6.625" style="5" customWidth="1"/>
    <col min="13072" max="13073" width="4.625" style="5" customWidth="1"/>
    <col min="13074" max="13074" width="6.625" style="5" customWidth="1"/>
    <col min="13075" max="13076" width="4.625" style="5" customWidth="1"/>
    <col min="13077" max="13077" width="6.625" style="5" customWidth="1"/>
    <col min="13078" max="13078" width="4.625" style="5" customWidth="1"/>
    <col min="13079" max="13085" width="0" style="5" hidden="1" customWidth="1"/>
    <col min="13086" max="13086" width="9.625" style="5" customWidth="1"/>
    <col min="13087" max="13313" width="9" style="5"/>
    <col min="13314" max="13315" width="3.125" style="5" customWidth="1"/>
    <col min="13316" max="13316" width="12.625" style="5" customWidth="1"/>
    <col min="13317" max="13317" width="4.625" style="5" customWidth="1"/>
    <col min="13318" max="13318" width="6.625" style="5" customWidth="1"/>
    <col min="13319" max="13320" width="4.625" style="5" customWidth="1"/>
    <col min="13321" max="13321" width="6.625" style="5" customWidth="1"/>
    <col min="13322" max="13323" width="4.625" style="5" customWidth="1"/>
    <col min="13324" max="13324" width="6.625" style="5" customWidth="1"/>
    <col min="13325" max="13326" width="4.625" style="5" customWidth="1"/>
    <col min="13327" max="13327" width="6.625" style="5" customWidth="1"/>
    <col min="13328" max="13329" width="4.625" style="5" customWidth="1"/>
    <col min="13330" max="13330" width="6.625" style="5" customWidth="1"/>
    <col min="13331" max="13332" width="4.625" style="5" customWidth="1"/>
    <col min="13333" max="13333" width="6.625" style="5" customWidth="1"/>
    <col min="13334" max="13334" width="4.625" style="5" customWidth="1"/>
    <col min="13335" max="13341" width="0" style="5" hidden="1" customWidth="1"/>
    <col min="13342" max="13342" width="9.625" style="5" customWidth="1"/>
    <col min="13343" max="13569" width="9" style="5"/>
    <col min="13570" max="13571" width="3.125" style="5" customWidth="1"/>
    <col min="13572" max="13572" width="12.625" style="5" customWidth="1"/>
    <col min="13573" max="13573" width="4.625" style="5" customWidth="1"/>
    <col min="13574" max="13574" width="6.625" style="5" customWidth="1"/>
    <col min="13575" max="13576" width="4.625" style="5" customWidth="1"/>
    <col min="13577" max="13577" width="6.625" style="5" customWidth="1"/>
    <col min="13578" max="13579" width="4.625" style="5" customWidth="1"/>
    <col min="13580" max="13580" width="6.625" style="5" customWidth="1"/>
    <col min="13581" max="13582" width="4.625" style="5" customWidth="1"/>
    <col min="13583" max="13583" width="6.625" style="5" customWidth="1"/>
    <col min="13584" max="13585" width="4.625" style="5" customWidth="1"/>
    <col min="13586" max="13586" width="6.625" style="5" customWidth="1"/>
    <col min="13587" max="13588" width="4.625" style="5" customWidth="1"/>
    <col min="13589" max="13589" width="6.625" style="5" customWidth="1"/>
    <col min="13590" max="13590" width="4.625" style="5" customWidth="1"/>
    <col min="13591" max="13597" width="0" style="5" hidden="1" customWidth="1"/>
    <col min="13598" max="13598" width="9.625" style="5" customWidth="1"/>
    <col min="13599" max="13825" width="9" style="5"/>
    <col min="13826" max="13827" width="3.125" style="5" customWidth="1"/>
    <col min="13828" max="13828" width="12.625" style="5" customWidth="1"/>
    <col min="13829" max="13829" width="4.625" style="5" customWidth="1"/>
    <col min="13830" max="13830" width="6.625" style="5" customWidth="1"/>
    <col min="13831" max="13832" width="4.625" style="5" customWidth="1"/>
    <col min="13833" max="13833" width="6.625" style="5" customWidth="1"/>
    <col min="13834" max="13835" width="4.625" style="5" customWidth="1"/>
    <col min="13836" max="13836" width="6.625" style="5" customWidth="1"/>
    <col min="13837" max="13838" width="4.625" style="5" customWidth="1"/>
    <col min="13839" max="13839" width="6.625" style="5" customWidth="1"/>
    <col min="13840" max="13841" width="4.625" style="5" customWidth="1"/>
    <col min="13842" max="13842" width="6.625" style="5" customWidth="1"/>
    <col min="13843" max="13844" width="4.625" style="5" customWidth="1"/>
    <col min="13845" max="13845" width="6.625" style="5" customWidth="1"/>
    <col min="13846" max="13846" width="4.625" style="5" customWidth="1"/>
    <col min="13847" max="13853" width="0" style="5" hidden="1" customWidth="1"/>
    <col min="13854" max="13854" width="9.625" style="5" customWidth="1"/>
    <col min="13855" max="14081" width="9" style="5"/>
    <col min="14082" max="14083" width="3.125" style="5" customWidth="1"/>
    <col min="14084" max="14084" width="12.625" style="5" customWidth="1"/>
    <col min="14085" max="14085" width="4.625" style="5" customWidth="1"/>
    <col min="14086" max="14086" width="6.625" style="5" customWidth="1"/>
    <col min="14087" max="14088" width="4.625" style="5" customWidth="1"/>
    <col min="14089" max="14089" width="6.625" style="5" customWidth="1"/>
    <col min="14090" max="14091" width="4.625" style="5" customWidth="1"/>
    <col min="14092" max="14092" width="6.625" style="5" customWidth="1"/>
    <col min="14093" max="14094" width="4.625" style="5" customWidth="1"/>
    <col min="14095" max="14095" width="6.625" style="5" customWidth="1"/>
    <col min="14096" max="14097" width="4.625" style="5" customWidth="1"/>
    <col min="14098" max="14098" width="6.625" style="5" customWidth="1"/>
    <col min="14099" max="14100" width="4.625" style="5" customWidth="1"/>
    <col min="14101" max="14101" width="6.625" style="5" customWidth="1"/>
    <col min="14102" max="14102" width="4.625" style="5" customWidth="1"/>
    <col min="14103" max="14109" width="0" style="5" hidden="1" customWidth="1"/>
    <col min="14110" max="14110" width="9.625" style="5" customWidth="1"/>
    <col min="14111" max="14337" width="9" style="5"/>
    <col min="14338" max="14339" width="3.125" style="5" customWidth="1"/>
    <col min="14340" max="14340" width="12.625" style="5" customWidth="1"/>
    <col min="14341" max="14341" width="4.625" style="5" customWidth="1"/>
    <col min="14342" max="14342" width="6.625" style="5" customWidth="1"/>
    <col min="14343" max="14344" width="4.625" style="5" customWidth="1"/>
    <col min="14345" max="14345" width="6.625" style="5" customWidth="1"/>
    <col min="14346" max="14347" width="4.625" style="5" customWidth="1"/>
    <col min="14348" max="14348" width="6.625" style="5" customWidth="1"/>
    <col min="14349" max="14350" width="4.625" style="5" customWidth="1"/>
    <col min="14351" max="14351" width="6.625" style="5" customWidth="1"/>
    <col min="14352" max="14353" width="4.625" style="5" customWidth="1"/>
    <col min="14354" max="14354" width="6.625" style="5" customWidth="1"/>
    <col min="14355" max="14356" width="4.625" style="5" customWidth="1"/>
    <col min="14357" max="14357" width="6.625" style="5" customWidth="1"/>
    <col min="14358" max="14358" width="4.625" style="5" customWidth="1"/>
    <col min="14359" max="14365" width="0" style="5" hidden="1" customWidth="1"/>
    <col min="14366" max="14366" width="9.625" style="5" customWidth="1"/>
    <col min="14367" max="14593" width="9" style="5"/>
    <col min="14594" max="14595" width="3.125" style="5" customWidth="1"/>
    <col min="14596" max="14596" width="12.625" style="5" customWidth="1"/>
    <col min="14597" max="14597" width="4.625" style="5" customWidth="1"/>
    <col min="14598" max="14598" width="6.625" style="5" customWidth="1"/>
    <col min="14599" max="14600" width="4.625" style="5" customWidth="1"/>
    <col min="14601" max="14601" width="6.625" style="5" customWidth="1"/>
    <col min="14602" max="14603" width="4.625" style="5" customWidth="1"/>
    <col min="14604" max="14604" width="6.625" style="5" customWidth="1"/>
    <col min="14605" max="14606" width="4.625" style="5" customWidth="1"/>
    <col min="14607" max="14607" width="6.625" style="5" customWidth="1"/>
    <col min="14608" max="14609" width="4.625" style="5" customWidth="1"/>
    <col min="14610" max="14610" width="6.625" style="5" customWidth="1"/>
    <col min="14611" max="14612" width="4.625" style="5" customWidth="1"/>
    <col min="14613" max="14613" width="6.625" style="5" customWidth="1"/>
    <col min="14614" max="14614" width="4.625" style="5" customWidth="1"/>
    <col min="14615" max="14621" width="0" style="5" hidden="1" customWidth="1"/>
    <col min="14622" max="14622" width="9.625" style="5" customWidth="1"/>
    <col min="14623" max="14849" width="9" style="5"/>
    <col min="14850" max="14851" width="3.125" style="5" customWidth="1"/>
    <col min="14852" max="14852" width="12.625" style="5" customWidth="1"/>
    <col min="14853" max="14853" width="4.625" style="5" customWidth="1"/>
    <col min="14854" max="14854" width="6.625" style="5" customWidth="1"/>
    <col min="14855" max="14856" width="4.625" style="5" customWidth="1"/>
    <col min="14857" max="14857" width="6.625" style="5" customWidth="1"/>
    <col min="14858" max="14859" width="4.625" style="5" customWidth="1"/>
    <col min="14860" max="14860" width="6.625" style="5" customWidth="1"/>
    <col min="14861" max="14862" width="4.625" style="5" customWidth="1"/>
    <col min="14863" max="14863" width="6.625" style="5" customWidth="1"/>
    <col min="14864" max="14865" width="4.625" style="5" customWidth="1"/>
    <col min="14866" max="14866" width="6.625" style="5" customWidth="1"/>
    <col min="14867" max="14868" width="4.625" style="5" customWidth="1"/>
    <col min="14869" max="14869" width="6.625" style="5" customWidth="1"/>
    <col min="14870" max="14870" width="4.625" style="5" customWidth="1"/>
    <col min="14871" max="14877" width="0" style="5" hidden="1" customWidth="1"/>
    <col min="14878" max="14878" width="9.625" style="5" customWidth="1"/>
    <col min="14879" max="15105" width="9" style="5"/>
    <col min="15106" max="15107" width="3.125" style="5" customWidth="1"/>
    <col min="15108" max="15108" width="12.625" style="5" customWidth="1"/>
    <col min="15109" max="15109" width="4.625" style="5" customWidth="1"/>
    <col min="15110" max="15110" width="6.625" style="5" customWidth="1"/>
    <col min="15111" max="15112" width="4.625" style="5" customWidth="1"/>
    <col min="15113" max="15113" width="6.625" style="5" customWidth="1"/>
    <col min="15114" max="15115" width="4.625" style="5" customWidth="1"/>
    <col min="15116" max="15116" width="6.625" style="5" customWidth="1"/>
    <col min="15117" max="15118" width="4.625" style="5" customWidth="1"/>
    <col min="15119" max="15119" width="6.625" style="5" customWidth="1"/>
    <col min="15120" max="15121" width="4.625" style="5" customWidth="1"/>
    <col min="15122" max="15122" width="6.625" style="5" customWidth="1"/>
    <col min="15123" max="15124" width="4.625" style="5" customWidth="1"/>
    <col min="15125" max="15125" width="6.625" style="5" customWidth="1"/>
    <col min="15126" max="15126" width="4.625" style="5" customWidth="1"/>
    <col min="15127" max="15133" width="0" style="5" hidden="1" customWidth="1"/>
    <col min="15134" max="15134" width="9.625" style="5" customWidth="1"/>
    <col min="15135" max="15361" width="9" style="5"/>
    <col min="15362" max="15363" width="3.125" style="5" customWidth="1"/>
    <col min="15364" max="15364" width="12.625" style="5" customWidth="1"/>
    <col min="15365" max="15365" width="4.625" style="5" customWidth="1"/>
    <col min="15366" max="15366" width="6.625" style="5" customWidth="1"/>
    <col min="15367" max="15368" width="4.625" style="5" customWidth="1"/>
    <col min="15369" max="15369" width="6.625" style="5" customWidth="1"/>
    <col min="15370" max="15371" width="4.625" style="5" customWidth="1"/>
    <col min="15372" max="15372" width="6.625" style="5" customWidth="1"/>
    <col min="15373" max="15374" width="4.625" style="5" customWidth="1"/>
    <col min="15375" max="15375" width="6.625" style="5" customWidth="1"/>
    <col min="15376" max="15377" width="4.625" style="5" customWidth="1"/>
    <col min="15378" max="15378" width="6.625" style="5" customWidth="1"/>
    <col min="15379" max="15380" width="4.625" style="5" customWidth="1"/>
    <col min="15381" max="15381" width="6.625" style="5" customWidth="1"/>
    <col min="15382" max="15382" width="4.625" style="5" customWidth="1"/>
    <col min="15383" max="15389" width="0" style="5" hidden="1" customWidth="1"/>
    <col min="15390" max="15390" width="9.625" style="5" customWidth="1"/>
    <col min="15391" max="15617" width="9" style="5"/>
    <col min="15618" max="15619" width="3.125" style="5" customWidth="1"/>
    <col min="15620" max="15620" width="12.625" style="5" customWidth="1"/>
    <col min="15621" max="15621" width="4.625" style="5" customWidth="1"/>
    <col min="15622" max="15622" width="6.625" style="5" customWidth="1"/>
    <col min="15623" max="15624" width="4.625" style="5" customWidth="1"/>
    <col min="15625" max="15625" width="6.625" style="5" customWidth="1"/>
    <col min="15626" max="15627" width="4.625" style="5" customWidth="1"/>
    <col min="15628" max="15628" width="6.625" style="5" customWidth="1"/>
    <col min="15629" max="15630" width="4.625" style="5" customWidth="1"/>
    <col min="15631" max="15631" width="6.625" style="5" customWidth="1"/>
    <col min="15632" max="15633" width="4.625" style="5" customWidth="1"/>
    <col min="15634" max="15634" width="6.625" style="5" customWidth="1"/>
    <col min="15635" max="15636" width="4.625" style="5" customWidth="1"/>
    <col min="15637" max="15637" width="6.625" style="5" customWidth="1"/>
    <col min="15638" max="15638" width="4.625" style="5" customWidth="1"/>
    <col min="15639" max="15645" width="0" style="5" hidden="1" customWidth="1"/>
    <col min="15646" max="15646" width="9.625" style="5" customWidth="1"/>
    <col min="15647" max="15873" width="9" style="5"/>
    <col min="15874" max="15875" width="3.125" style="5" customWidth="1"/>
    <col min="15876" max="15876" width="12.625" style="5" customWidth="1"/>
    <col min="15877" max="15877" width="4.625" style="5" customWidth="1"/>
    <col min="15878" max="15878" width="6.625" style="5" customWidth="1"/>
    <col min="15879" max="15880" width="4.625" style="5" customWidth="1"/>
    <col min="15881" max="15881" width="6.625" style="5" customWidth="1"/>
    <col min="15882" max="15883" width="4.625" style="5" customWidth="1"/>
    <col min="15884" max="15884" width="6.625" style="5" customWidth="1"/>
    <col min="15885" max="15886" width="4.625" style="5" customWidth="1"/>
    <col min="15887" max="15887" width="6.625" style="5" customWidth="1"/>
    <col min="15888" max="15889" width="4.625" style="5" customWidth="1"/>
    <col min="15890" max="15890" width="6.625" style="5" customWidth="1"/>
    <col min="15891" max="15892" width="4.625" style="5" customWidth="1"/>
    <col min="15893" max="15893" width="6.625" style="5" customWidth="1"/>
    <col min="15894" max="15894" width="4.625" style="5" customWidth="1"/>
    <col min="15895" max="15901" width="0" style="5" hidden="1" customWidth="1"/>
    <col min="15902" max="15902" width="9.625" style="5" customWidth="1"/>
    <col min="15903" max="16129" width="9" style="5"/>
    <col min="16130" max="16131" width="3.125" style="5" customWidth="1"/>
    <col min="16132" max="16132" width="12.625" style="5" customWidth="1"/>
    <col min="16133" max="16133" width="4.625" style="5" customWidth="1"/>
    <col min="16134" max="16134" width="6.625" style="5" customWidth="1"/>
    <col min="16135" max="16136" width="4.625" style="5" customWidth="1"/>
    <col min="16137" max="16137" width="6.625" style="5" customWidth="1"/>
    <col min="16138" max="16139" width="4.625" style="5" customWidth="1"/>
    <col min="16140" max="16140" width="6.625" style="5" customWidth="1"/>
    <col min="16141" max="16142" width="4.625" style="5" customWidth="1"/>
    <col min="16143" max="16143" width="6.625" style="5" customWidth="1"/>
    <col min="16144" max="16145" width="4.625" style="5" customWidth="1"/>
    <col min="16146" max="16146" width="6.625" style="5" customWidth="1"/>
    <col min="16147" max="16148" width="4.625" style="5" customWidth="1"/>
    <col min="16149" max="16149" width="6.625" style="5" customWidth="1"/>
    <col min="16150" max="16150" width="4.625" style="5" customWidth="1"/>
    <col min="16151" max="16157" width="0" style="5" hidden="1" customWidth="1"/>
    <col min="16158" max="16158" width="9.625" style="5" customWidth="1"/>
    <col min="16159" max="16384" width="9" style="5"/>
  </cols>
  <sheetData>
    <row r="5" spans="2:32" s="2" customFormat="1" ht="21.75" thickBot="1">
      <c r="B5" s="1" t="str">
        <f>IF(COUNTA([2]各種登録!$D$3)=0,"",[2]各種登録!$D$3)</f>
        <v>第3回九州アルプス駅伝大会</v>
      </c>
      <c r="J5" s="3" t="s">
        <v>12</v>
      </c>
      <c r="N5" s="4" t="s">
        <v>1</v>
      </c>
    </row>
    <row r="6" spans="2:32" s="6" customFormat="1" ht="15" customHeight="1" thickBot="1">
      <c r="B6" s="91" t="s">
        <v>2</v>
      </c>
      <c r="C6" s="92"/>
      <c r="D6" s="92"/>
      <c r="E6" s="80">
        <v>1</v>
      </c>
      <c r="F6" s="80"/>
      <c r="G6" s="81"/>
      <c r="H6" s="80">
        <v>2</v>
      </c>
      <c r="I6" s="80"/>
      <c r="J6" s="80"/>
      <c r="K6" s="79">
        <v>3</v>
      </c>
      <c r="L6" s="80"/>
      <c r="M6" s="81"/>
      <c r="N6" s="80">
        <v>4</v>
      </c>
      <c r="O6" s="80"/>
      <c r="P6" s="80"/>
      <c r="Q6" s="79">
        <v>5</v>
      </c>
      <c r="R6" s="80"/>
      <c r="S6" s="81"/>
      <c r="T6" s="79">
        <v>6</v>
      </c>
      <c r="U6" s="80"/>
      <c r="V6" s="81"/>
      <c r="W6" s="79">
        <v>7</v>
      </c>
      <c r="X6" s="80"/>
      <c r="Y6" s="81"/>
      <c r="Z6" s="79">
        <v>8</v>
      </c>
      <c r="AA6" s="80"/>
      <c r="AB6" s="80"/>
      <c r="AC6" s="82"/>
      <c r="AD6" s="83"/>
    </row>
    <row r="7" spans="2:32" ht="15" customHeight="1">
      <c r="B7" s="84" t="s">
        <v>3</v>
      </c>
      <c r="C7" s="87" t="s">
        <v>4</v>
      </c>
      <c r="D7" s="88"/>
      <c r="E7" s="89" t="str">
        <f>VLOOKUP(E6,区間データ,3)</f>
        <v>1区</v>
      </c>
      <c r="F7" s="89"/>
      <c r="G7" s="7">
        <f>VLOOKUP(E6,区間データ,2)</f>
        <v>2.5</v>
      </c>
      <c r="H7" s="89" t="str">
        <f>VLOOKUP(H6,区間データ,3)</f>
        <v>2区</v>
      </c>
      <c r="I7" s="89"/>
      <c r="J7" s="8">
        <f>VLOOKUP(H6,区間データ,2)</f>
        <v>2.5</v>
      </c>
      <c r="K7" s="90" t="str">
        <f>VLOOKUP(K6,区間データ,3)</f>
        <v>3区</v>
      </c>
      <c r="L7" s="89"/>
      <c r="M7" s="7">
        <f>VLOOKUP(K6,区間データ,2)</f>
        <v>2.5</v>
      </c>
      <c r="N7" s="89" t="str">
        <f>VLOOKUP(N6,区間データ,3)</f>
        <v>4区</v>
      </c>
      <c r="O7" s="89"/>
      <c r="P7" s="8">
        <f>VLOOKUP(N6,区間データ,2)</f>
        <v>2.5</v>
      </c>
      <c r="Q7" s="90" t="str">
        <f>VLOOKUP(Q6,区間データ,3)</f>
        <v>5区</v>
      </c>
      <c r="R7" s="89"/>
      <c r="S7" s="7">
        <f>VLOOKUP(Q6,区間データ,2)</f>
        <v>2.5</v>
      </c>
      <c r="T7" s="90" t="str">
        <f>VLOOKUP(T6,区間データ,3)</f>
        <v>6区</v>
      </c>
      <c r="U7" s="89"/>
      <c r="V7" s="7">
        <f>VLOOKUP(T6,区間データ,2)</f>
        <v>2.5</v>
      </c>
      <c r="W7" s="90" t="str">
        <f>VLOOKUP(W6,区間データ,3)</f>
        <v>6区</v>
      </c>
      <c r="X7" s="89"/>
      <c r="Y7" s="7">
        <f>VLOOKUP(W6,区間データ,2)</f>
        <v>2.5</v>
      </c>
      <c r="Z7" s="90" t="str">
        <f>VLOOKUP(Z6,区間データ,3)</f>
        <v>6区</v>
      </c>
      <c r="AA7" s="89"/>
      <c r="AB7" s="8">
        <f>VLOOKUP(Z6,区間データ,2)</f>
        <v>2.5</v>
      </c>
      <c r="AC7" s="95" t="s">
        <v>5</v>
      </c>
      <c r="AD7" s="96"/>
    </row>
    <row r="8" spans="2:32" ht="15" customHeight="1">
      <c r="B8" s="85"/>
      <c r="C8" s="101" t="s">
        <v>6</v>
      </c>
      <c r="D8" s="102"/>
      <c r="E8" s="94">
        <f>VLOOKUP(E6,区間データ,6)</f>
        <v>0</v>
      </c>
      <c r="F8" s="94"/>
      <c r="G8" s="9">
        <f>VLOOKUP(E6,区間データ,5)</f>
        <v>0</v>
      </c>
      <c r="H8" s="93">
        <f>VLOOKUP(H6,区間データ,6)</f>
        <v>0</v>
      </c>
      <c r="I8" s="94"/>
      <c r="J8" s="10">
        <f>VLOOKUP(H6,区間データ,5)</f>
        <v>0</v>
      </c>
      <c r="K8" s="93">
        <f>VLOOKUP(K6,区間データ,6)</f>
        <v>0</v>
      </c>
      <c r="L8" s="94"/>
      <c r="M8" s="9">
        <f>VLOOKUP(K6,区間データ,5)</f>
        <v>0</v>
      </c>
      <c r="N8" s="93">
        <f>VLOOKUP(N6,区間データ,6)</f>
        <v>0</v>
      </c>
      <c r="O8" s="94"/>
      <c r="P8" s="10">
        <f>VLOOKUP(N6,区間データ,5)</f>
        <v>0</v>
      </c>
      <c r="Q8" s="93">
        <f>VLOOKUP(Q6,区間データ,6)</f>
        <v>0</v>
      </c>
      <c r="R8" s="94"/>
      <c r="S8" s="9">
        <f>VLOOKUP(Q6,区間データ,5)</f>
        <v>0</v>
      </c>
      <c r="T8" s="93">
        <f>VLOOKUP(T6,区間データ,6)</f>
        <v>0</v>
      </c>
      <c r="U8" s="94"/>
      <c r="V8" s="7">
        <f>VLOOKUP(T6,区間データ,5)</f>
        <v>0</v>
      </c>
      <c r="W8" s="11"/>
      <c r="X8" s="12"/>
      <c r="Y8" s="7"/>
      <c r="Z8" s="11"/>
      <c r="AA8" s="12"/>
      <c r="AB8" s="8"/>
      <c r="AC8" s="95" t="s">
        <v>7</v>
      </c>
      <c r="AD8" s="96"/>
    </row>
    <row r="9" spans="2:32" ht="15" customHeight="1" thickBot="1">
      <c r="B9" s="86"/>
      <c r="C9" s="97" t="s">
        <v>8</v>
      </c>
      <c r="D9" s="98"/>
      <c r="E9" s="13" t="str">
        <f>TEXT(VLOOKUP(E6,区間データ,4),"'00")</f>
        <v>'00</v>
      </c>
      <c r="F9" s="99" t="str">
        <f>TEXT(VLOOKUP(E6,区間データ,7)*100+VLOOKUP(E6,区間データ,8),"00分00秒")</f>
        <v>00分00秒</v>
      </c>
      <c r="G9" s="100"/>
      <c r="H9" s="13" t="str">
        <f>TEXT(VLOOKUP(H6,区間データ,4),"'00")</f>
        <v>'00</v>
      </c>
      <c r="I9" s="99" t="str">
        <f>TEXT(VLOOKUP(H6,区間データ,7)*100+VLOOKUP(H6,区間データ,8),"00分00秒")</f>
        <v>00分00秒</v>
      </c>
      <c r="J9" s="100"/>
      <c r="K9" s="14" t="str">
        <f>TEXT(VLOOKUP(K6,区間データ,4),"'00")</f>
        <v>'00</v>
      </c>
      <c r="L9" s="99" t="str">
        <f>TEXT(VLOOKUP(K6,区間データ,7)*100+VLOOKUP(K6,区間データ,8),"00分00秒")</f>
        <v>00分00秒</v>
      </c>
      <c r="M9" s="100"/>
      <c r="N9" s="13" t="str">
        <f>TEXT(VLOOKUP(N6,区間データ,4),"'00")</f>
        <v>'00</v>
      </c>
      <c r="O9" s="99" t="str">
        <f>TEXT(VLOOKUP(N6,区間データ,7)*100+VLOOKUP(N6,区間データ,8),"00分00秒")</f>
        <v>00分00秒</v>
      </c>
      <c r="P9" s="100"/>
      <c r="Q9" s="14" t="str">
        <f>TEXT(VLOOKUP(Q6,区間データ,4),"'00")</f>
        <v>'00</v>
      </c>
      <c r="R9" s="99" t="str">
        <f>TEXT(VLOOKUP(Q6,区間データ,7)*100+VLOOKUP(Q6,区間データ,8),"00分00秒")</f>
        <v>00分00秒</v>
      </c>
      <c r="S9" s="100"/>
      <c r="T9" s="14" t="str">
        <f>TEXT(VLOOKUP(T6,区間データ,4),"'00")</f>
        <v>'00</v>
      </c>
      <c r="U9" s="99" t="str">
        <f>TEXT(VLOOKUP(T6,区間データ,7)*100+VLOOKUP(T6,区間データ,8),"00分00秒")</f>
        <v>00分00秒</v>
      </c>
      <c r="V9" s="100"/>
      <c r="W9" s="14"/>
      <c r="X9" s="13"/>
      <c r="Y9" s="15"/>
      <c r="Z9" s="14"/>
      <c r="AA9" s="13"/>
      <c r="AB9" s="16"/>
      <c r="AC9" s="109" t="s">
        <v>9</v>
      </c>
      <c r="AD9" s="110"/>
    </row>
    <row r="10" spans="2:32" ht="15" customHeight="1">
      <c r="B10" s="111">
        <v>1</v>
      </c>
      <c r="C10" s="113">
        <f>VLOOKUP(B10,区間6,2)</f>
        <v>4</v>
      </c>
      <c r="D10" s="17" t="str">
        <f>IF(COUNT(C10)=0,"",VLOOKUP(C10,出場校,2))</f>
        <v>帯山中学校Ａ</v>
      </c>
      <c r="E10" s="104" t="str">
        <f>IF(COUNT($C10)=0,"",VLOOKUP($C10,選手名,VLOOKUP($C10,オーダー,E$6+1)+1))</f>
        <v>林田　隆志</v>
      </c>
      <c r="F10" s="104"/>
      <c r="G10" s="18">
        <f>IF(COUNT($C10)=0,"",VLOOKUP($C10,選手学年,VLOOKUP($C10,オーダー,E$6+1)+1))</f>
        <v>3</v>
      </c>
      <c r="H10" s="103" t="str">
        <f>IF(COUNT($C10)=0,"",VLOOKUP($C10,選手名,VLOOKUP($C10,オーダー,H$6+1)+1))</f>
        <v>川﨑　勇斗</v>
      </c>
      <c r="I10" s="104"/>
      <c r="J10" s="18">
        <f>IF(COUNT($C10)=0,"",VLOOKUP($C10,選手学年,VLOOKUP($C10,オーダー,H$6+1)+1))</f>
        <v>3</v>
      </c>
      <c r="K10" s="103" t="str">
        <f>IF(COUNT($C10)=0,"",VLOOKUP($C10,選手名,VLOOKUP($C10,オーダー,K$6+1)+1))</f>
        <v>中瀬　拓哉</v>
      </c>
      <c r="L10" s="104"/>
      <c r="M10" s="18">
        <f>IF(COUNT($C10)=0,"",VLOOKUP($C10,選手学年,VLOOKUP($C10,オーダー,K$6+1)+1))</f>
        <v>3</v>
      </c>
      <c r="N10" s="103" t="str">
        <f>IF(COUNT($C10)=0,"",VLOOKUP($C10,選手名,VLOOKUP($C10,オーダー,N$6+1)+1))</f>
        <v>満田　光紀</v>
      </c>
      <c r="O10" s="104"/>
      <c r="P10" s="18">
        <f>IF(COUNT($C10)=0,"",VLOOKUP($C10,選手学年,VLOOKUP($C10,オーダー,N$6+1)+1))</f>
        <v>3</v>
      </c>
      <c r="Q10" s="103" t="str">
        <f>IF(COUNT($C10)=0,"",VLOOKUP($C10,選手名,VLOOKUP($C10,オーダー,Q$6+1)+1))</f>
        <v>有働　貴志</v>
      </c>
      <c r="R10" s="104"/>
      <c r="S10" s="18">
        <f>IF(COUNT($C10)=0,"",VLOOKUP($C10,選手学年,VLOOKUP($C10,オーダー,Q$6+1)+1))</f>
        <v>3</v>
      </c>
      <c r="T10" s="103" t="str">
        <f>IF(COUNT($C10)=0,"",VLOOKUP($C10,選手名,VLOOKUP($C10,オーダー,T$6+1)+1))</f>
        <v>山内　拓哉</v>
      </c>
      <c r="U10" s="104"/>
      <c r="V10" s="19">
        <f>IF(COUNT($C10)=0,"",VLOOKUP($C10,選手学年,VLOOKUP($C10,オーダー,T$6+1)+1))</f>
        <v>3</v>
      </c>
      <c r="W10" s="103" t="str">
        <f>IF(COUNT($C10)=0,"",VLOOKUP($C10,選手名,VLOOKUP($C10,オーダー,W$6+1)+1))</f>
        <v>平岡　健太朗</v>
      </c>
      <c r="X10" s="104"/>
      <c r="Y10" s="18">
        <f>IF(COUNT($C10)=0,"",VLOOKUP($C10,選手学年,VLOOKUP($C10,オーダー,W$6+1)+1))</f>
        <v>3</v>
      </c>
      <c r="Z10" s="103" t="str">
        <f>IF(COUNT($C10)=0,"",VLOOKUP($C10,選手名,VLOOKUP($C10,オーダー,Z$6+1)+1))</f>
        <v>家入　大介</v>
      </c>
      <c r="AA10" s="104"/>
      <c r="AB10" s="18">
        <f>IF(COUNT($C10)=0,"",VLOOKUP($C10,選手学年,VLOOKUP($C10,オーダー,Z$6+1)+1))</f>
        <v>3</v>
      </c>
      <c r="AC10" s="105" t="str">
        <f>TEXT(VLOOKUP(C10,出場校,6)*10000+VLOOKUP(C10,出場校,7)*100+VLOOKUP(C10,出場校,8),"00'00")</f>
        <v>00'00</v>
      </c>
      <c r="AD10" s="106"/>
    </row>
    <row r="11" spans="2:32" ht="15" customHeight="1">
      <c r="B11" s="112"/>
      <c r="C11" s="114"/>
      <c r="D11" s="20" t="str">
        <f>IF(COUNT(C10)=0,"",TEXT(VLOOKUP(C10,出場校,3),"(@)"))</f>
        <v>(熊本市)</v>
      </c>
      <c r="E11" s="21"/>
      <c r="F11" s="107"/>
      <c r="G11" s="107"/>
      <c r="H11" s="22" t="str">
        <f>TEXT(VLOOKUP($C10,順位変動,H$6*2),"(#)")</f>
        <v>(2)</v>
      </c>
      <c r="I11" s="107" t="str">
        <f>IF(VLOOKUP(VLOOKUP($C10,順位変動,H$6*2),区間2,4)&lt;10000,TEXT(VLOOKUP(VLOOKUP($C10,順位変動,H$6*2),区間2,4),"00'00"),TEXT(VLOOKUP(VLOOKUP($C10,順位変動,H$6*2),区間2,4),"#°00'00"))</f>
        <v>16'08</v>
      </c>
      <c r="J11" s="107"/>
      <c r="K11" s="22" t="str">
        <f>TEXT(VLOOKUP($C10,順位変動,K$6*2),"(#)")</f>
        <v>(2)</v>
      </c>
      <c r="L11" s="107" t="str">
        <f>IF(VLOOKUP(VLOOKUP($C10,順位変動,K$6*2),区間3,4)&lt;10000,TEXT(VLOOKUP(VLOOKUP($C10,順位変動,K$6*2),区間3,4),"00'00"),TEXT(VLOOKUP(VLOOKUP($C10,順位変動,K$6*2),区間3,4),"#°00'00"))</f>
        <v>24'37</v>
      </c>
      <c r="M11" s="107"/>
      <c r="N11" s="22" t="str">
        <f>TEXT(VLOOKUP($C10,順位変動,N$6*2),"(#)")</f>
        <v>(2)</v>
      </c>
      <c r="O11" s="107" t="str">
        <f>IF(VLOOKUP(VLOOKUP($C10,順位変動,N$6*2),区間4,4)&lt;10000,TEXT(VLOOKUP(VLOOKUP($C10,順位変動,N$6*2),区間4,4),"00'00"),TEXT(VLOOKUP(VLOOKUP($C10,順位変動,N$6*2),区間4,4),"#°00'00"))</f>
        <v>33'21</v>
      </c>
      <c r="P11" s="107"/>
      <c r="Q11" s="22" t="str">
        <f>TEXT(VLOOKUP($C10,順位変動,Q$6*2),"(#)")</f>
        <v>(2)</v>
      </c>
      <c r="R11" s="107" t="str">
        <f>IF(VLOOKUP(VLOOKUP($C10,順位変動,Q$6*2),区間5,4)&lt;10000,TEXT(VLOOKUP(VLOOKUP($C10,順位変動,Q$6*2),区間5,4),"00'00"),TEXT(VLOOKUP(VLOOKUP($C10,順位変動,Q$6*2),区間5,4),"#°00'00"))</f>
        <v>42'14</v>
      </c>
      <c r="S11" s="107"/>
      <c r="T11" s="22" t="str">
        <f>TEXT(VLOOKUP($C10,順位変動,T$6*2),"(#)")</f>
        <v>(1)</v>
      </c>
      <c r="U11" s="107" t="str">
        <f>IF(VLOOKUP(VLOOKUP($C10,順位変動,T$6*2),区間6,4)&lt;10000,TEXT(VLOOKUP(VLOOKUP($C10,順位変動,T$6*2),区間6,4),"00'00"),TEXT(VLOOKUP(VLOOKUP($C10,順位変動,T$6*2),区間6,4),"#°00'00"))</f>
        <v>50'34</v>
      </c>
      <c r="V11" s="108"/>
      <c r="W11" s="22" t="str">
        <f>TEXT(VLOOKUP($C10,順位変動,W$6*2),"(#)")</f>
        <v/>
      </c>
      <c r="X11" s="107" t="e">
        <f>IF(VLOOKUP(VLOOKUP($C10,順位変動,W$6*2),区間7,4)&lt;10000,TEXT(VLOOKUP(VLOOKUP($C10,順位変動,W$6*2),区間7,4),"00'00"),TEXT(VLOOKUP(VLOOKUP($C10,順位変動,W$6*2),区間7,4),"#°00'00"))</f>
        <v>#N/A</v>
      </c>
      <c r="Y11" s="107"/>
      <c r="Z11" s="22" t="str">
        <f>TEXT(VLOOKUP($C10,順位変動,Z$6*2),"(#)")</f>
        <v/>
      </c>
      <c r="AA11" s="107" t="e">
        <f>IF(VLOOKUP(VLOOKUP($C10,順位変動,Z$6*2),区間8,4)&lt;10000,TEXT(VLOOKUP(VLOOKUP($C10,順位変動,Z$6*2),区間8,4),"00'00"),TEXT(VLOOKUP(VLOOKUP($C10,順位変動,Z$6*2),区間8,4),"#°00'00"))</f>
        <v>#N/A</v>
      </c>
      <c r="AB11" s="107"/>
      <c r="AC11" s="121" t="str">
        <f>U11</f>
        <v>50'34</v>
      </c>
      <c r="AD11" s="122"/>
    </row>
    <row r="12" spans="2:32" ht="15" customHeight="1">
      <c r="B12" s="112"/>
      <c r="C12" s="115"/>
      <c r="D12" s="23" t="str">
        <f>IF(COUNT(C10)=0,"",TEXT(VLOOKUP(B10,区間6,4),"00分00秒"))</f>
        <v>50分34秒</v>
      </c>
      <c r="E12" s="21" t="str">
        <f>TEXT(VLOOKUP($C10,順位変動,E$6*2),"(#)")</f>
        <v>(3)</v>
      </c>
      <c r="F12" s="107" t="str">
        <f>IF(VLOOKUP(VLOOKUP($C10,順位変動,E$6*2),区間1,4)&lt;10000,TEXT(VLOOKUP(VLOOKUP($C10,順位変動,E$6*2),区間1,4),"00'00"),TEXT(VLOOKUP(VLOOKUP($C10,順位変動,E$6*2),区間1,4),"#°00'00"))</f>
        <v>08'00</v>
      </c>
      <c r="G12" s="107"/>
      <c r="H12" s="22" t="str">
        <f>TEXT(VLOOKUP($C10,区間記録2,2),"(#)")</f>
        <v>(2)</v>
      </c>
      <c r="I12" s="107" t="str">
        <f>TEXT(VLOOKUP($C10,区間記録2,4),"00'00")</f>
        <v>08'08</v>
      </c>
      <c r="J12" s="107"/>
      <c r="K12" s="22" t="str">
        <f>TEXT(VLOOKUP($C10,区間記録3,2),"(#)")</f>
        <v>(1)</v>
      </c>
      <c r="L12" s="107" t="str">
        <f>TEXT(VLOOKUP($C10,区間記録3,4),"00'00")</f>
        <v>08'29</v>
      </c>
      <c r="M12" s="107"/>
      <c r="N12" s="22" t="str">
        <f>TEXT(VLOOKUP($C10,区間記録4,2),"(#)")</f>
        <v>(1)</v>
      </c>
      <c r="O12" s="107" t="str">
        <f>TEXT(VLOOKUP($C10,区間記録4,4),"00'00")</f>
        <v>08'44</v>
      </c>
      <c r="P12" s="107"/>
      <c r="Q12" s="22" t="str">
        <f>TEXT(VLOOKUP($C10,区間記録5,2),"(#)")</f>
        <v>(2)</v>
      </c>
      <c r="R12" s="107" t="str">
        <f>TEXT(VLOOKUP($C10,区間記録5,4),"00'00")</f>
        <v>08'53</v>
      </c>
      <c r="S12" s="107"/>
      <c r="T12" s="22" t="str">
        <f>TEXT(VLOOKUP($C10,区間記録6,2),"(#)")</f>
        <v>(1)</v>
      </c>
      <c r="U12" s="107" t="str">
        <f>TEXT(VLOOKUP($C10,区間記録6,4),"00'00")</f>
        <v>08'20</v>
      </c>
      <c r="V12" s="108"/>
      <c r="W12" s="22" t="str">
        <f>TEXT(VLOOKUP($C10,区間記録7,2),"(#)")</f>
        <v/>
      </c>
      <c r="X12" s="107" t="str">
        <f>TEXT(VLOOKUP($C10,区間記録7,4),"00'00")</f>
        <v/>
      </c>
      <c r="Y12" s="107"/>
      <c r="Z12" s="22" t="str">
        <f>TEXT(VLOOKUP($C10,区間記録8,2),"(#)")</f>
        <v/>
      </c>
      <c r="AA12" s="107" t="str">
        <f>TEXT(VLOOKUP($C10,区間記録8,4),"00'00")</f>
        <v/>
      </c>
      <c r="AB12" s="107"/>
      <c r="AC12" s="24" t="str">
        <f>TEXT(VLOOKUP(C10,躍進,6),"(#)")</f>
        <v/>
      </c>
      <c r="AD12" s="25" t="str">
        <f>IF(VLOOKUP(C10,躍進,4)="","",IF(VLOOKUP(C10,躍進,4)&lt;0,TEXT(INT(ABS(VLOOKUP(C10,躍進,4))/60)*100+MOD(ABS(VLOOKUP(C10,躍進,4)),60),"-00'00"),TEXT(INT(VLOOKUP(C10,躍進,4)/60)*100+MOD(VLOOKUP(C10,躍進,4),60),"+00'00")))</f>
        <v/>
      </c>
      <c r="AF12" s="26"/>
    </row>
    <row r="13" spans="2:32" ht="15" customHeight="1">
      <c r="B13" s="112">
        <v>2</v>
      </c>
      <c r="C13" s="120">
        <f>VLOOKUP(B13,区間6,2)</f>
        <v>1</v>
      </c>
      <c r="D13" s="27" t="str">
        <f>IF(COUNT(C13)=0,"",VLOOKUP(C13,出場校,2))</f>
        <v>臼杵東中学校Ａ</v>
      </c>
      <c r="E13" s="117" t="str">
        <f>IF(COUNT($C13)=0,"",VLOOKUP($C13,選手名,VLOOKUP($C13,オーダー,E$6+1)+1))</f>
        <v>佐藤　謙治</v>
      </c>
      <c r="F13" s="117"/>
      <c r="G13" s="28">
        <f>IF(COUNT($C13)=0,"",VLOOKUP($C13,選手学年,VLOOKUP($C13,オーダー,E$6+1)+1))</f>
        <v>3</v>
      </c>
      <c r="H13" s="116" t="str">
        <f>IF(COUNT($C13)=0,"",VLOOKUP($C13,選手名,VLOOKUP($C13,オーダー,H$6+1)+1))</f>
        <v>長野　将史</v>
      </c>
      <c r="I13" s="117"/>
      <c r="J13" s="28">
        <f>IF(COUNT($C13)=0,"",VLOOKUP($C13,選手学年,VLOOKUP($C13,オーダー,H$6+1)+1))</f>
        <v>3</v>
      </c>
      <c r="K13" s="116" t="str">
        <f>IF(COUNT($C13)=0,"",VLOOKUP($C13,選手名,VLOOKUP($C13,オーダー,K$6+1)+1))</f>
        <v>山中　拓馬</v>
      </c>
      <c r="L13" s="117"/>
      <c r="M13" s="28">
        <f>IF(COUNT($C13)=0,"",VLOOKUP($C13,選手学年,VLOOKUP($C13,オーダー,K$6+1)+1))</f>
        <v>3</v>
      </c>
      <c r="N13" s="116" t="str">
        <f>IF(COUNT($C13)=0,"",VLOOKUP($C13,選手名,VLOOKUP($C13,オーダー,N$6+1)+1))</f>
        <v>山中　亮馬</v>
      </c>
      <c r="O13" s="117"/>
      <c r="P13" s="28">
        <f>IF(COUNT($C13)=0,"",VLOOKUP($C13,選手学年,VLOOKUP($C13,オーダー,N$6+1)+1))</f>
        <v>3</v>
      </c>
      <c r="Q13" s="116" t="str">
        <f>IF(COUNT($C13)=0,"",VLOOKUP($C13,選手名,VLOOKUP($C13,オーダー,Q$6+1)+1))</f>
        <v>藤原　健士郎</v>
      </c>
      <c r="R13" s="117"/>
      <c r="S13" s="28">
        <f>IF(COUNT($C13)=0,"",VLOOKUP($C13,選手学年,VLOOKUP($C13,オーダー,Q$6+1)+1))</f>
        <v>3</v>
      </c>
      <c r="T13" s="116" t="str">
        <f>IF(COUNT($C13)=0,"",VLOOKUP($C13,選手名,VLOOKUP($C13,オーダー,T$6+1)+1))</f>
        <v>田中　右竜</v>
      </c>
      <c r="U13" s="117"/>
      <c r="V13" s="29">
        <f>IF(COUNT($C13)=0,"",VLOOKUP($C13,選手学年,VLOOKUP($C13,オーダー,T$6+1)+1))</f>
        <v>3</v>
      </c>
      <c r="W13" s="116" t="str">
        <f>IF(COUNT($C13)=0,"",VLOOKUP($C13,選手名,VLOOKUP($C13,オーダー,W$6+1)+1))</f>
        <v>竹口　公生</v>
      </c>
      <c r="X13" s="117"/>
      <c r="Y13" s="28">
        <f>IF(COUNT($C13)=0,"",VLOOKUP($C13,選手学年,VLOOKUP($C13,オーダー,W$6+1)+1))</f>
        <v>1</v>
      </c>
      <c r="Z13" s="116" t="str">
        <f>IF(COUNT($C13)=0,"",VLOOKUP($C13,選手名,VLOOKUP($C13,オーダー,Z$6+1)+1))</f>
        <v>西山　晟斗</v>
      </c>
      <c r="AA13" s="117"/>
      <c r="AB13" s="28">
        <f>IF(COUNT($C13)=0,"",VLOOKUP($C13,選手学年,VLOOKUP($C13,オーダー,Z$6+1)+1))</f>
        <v>1</v>
      </c>
      <c r="AC13" s="118" t="str">
        <f>TEXT(VLOOKUP(C13,出場校,6)*10000+VLOOKUP(C13,出場校,7)*100+VLOOKUP(C13,出場校,8),"00'00")</f>
        <v>00'00</v>
      </c>
      <c r="AD13" s="119"/>
    </row>
    <row r="14" spans="2:32" ht="15" customHeight="1">
      <c r="B14" s="112"/>
      <c r="C14" s="114"/>
      <c r="D14" s="20" t="str">
        <f>IF(COUNT(C13)=0,"",TEXT(VLOOKUP(C13,出場校,3),"(@)"))</f>
        <v>(臼杵市)</v>
      </c>
      <c r="E14" s="21"/>
      <c r="F14" s="107"/>
      <c r="G14" s="107"/>
      <c r="H14" s="22" t="str">
        <f>TEXT(VLOOKUP($C13,順位変動,H$6*2),"(#)")</f>
        <v>(1)</v>
      </c>
      <c r="I14" s="107" t="str">
        <f>IF(VLOOKUP(VLOOKUP($C13,順位変動,H$6*2),区間2,4)&lt;10000,TEXT(VLOOKUP(VLOOKUP($C13,順位変動,H$6*2),区間2,4),"00'00"),TEXT(VLOOKUP(VLOOKUP($C13,順位変動,H$6*2),区間2,4),"#°00'00"))</f>
        <v>16'03</v>
      </c>
      <c r="J14" s="107"/>
      <c r="K14" s="22" t="str">
        <f>TEXT(VLOOKUP($C13,順位変動,K$6*2),"(#)")</f>
        <v>(1)</v>
      </c>
      <c r="L14" s="107" t="str">
        <f>IF(VLOOKUP(VLOOKUP($C13,順位変動,K$6*2),区間3,4)&lt;10000,TEXT(VLOOKUP(VLOOKUP($C13,順位変動,K$6*2),区間3,4),"00'00"),TEXT(VLOOKUP(VLOOKUP($C13,順位変動,K$6*2),区間3,4),"#°00'00"))</f>
        <v>24'33</v>
      </c>
      <c r="M14" s="107"/>
      <c r="N14" s="22" t="str">
        <f>TEXT(VLOOKUP($C13,順位変動,N$6*2),"(#)")</f>
        <v>(1)</v>
      </c>
      <c r="O14" s="107" t="str">
        <f>IF(VLOOKUP(VLOOKUP($C13,順位変動,N$6*2),区間4,4)&lt;10000,TEXT(VLOOKUP(VLOOKUP($C13,順位変動,N$6*2),区間4,4),"00'00"),TEXT(VLOOKUP(VLOOKUP($C13,順位変動,N$6*2),区間4,4),"#°00'00"))</f>
        <v>33'18</v>
      </c>
      <c r="P14" s="107"/>
      <c r="Q14" s="22" t="str">
        <f>TEXT(VLOOKUP($C13,順位変動,Q$6*2),"(#)")</f>
        <v>(1)</v>
      </c>
      <c r="R14" s="107" t="str">
        <f>IF(VLOOKUP(VLOOKUP($C13,順位変動,Q$6*2),区間5,4)&lt;10000,TEXT(VLOOKUP(VLOOKUP($C13,順位変動,Q$6*2),区間5,4),"00'00"),TEXT(VLOOKUP(VLOOKUP($C13,順位変動,Q$6*2),区間5,4),"#°00'00"))</f>
        <v>42'13</v>
      </c>
      <c r="S14" s="107"/>
      <c r="T14" s="22" t="str">
        <f>TEXT(VLOOKUP($C13,順位変動,T$6*2),"(#)")</f>
        <v>(2)</v>
      </c>
      <c r="U14" s="107" t="str">
        <f>IF(VLOOKUP(VLOOKUP($C13,順位変動,T$6*2),区間6,4)&lt;10000,TEXT(VLOOKUP(VLOOKUP($C13,順位変動,T$6*2),区間6,4),"00'00"),TEXT(VLOOKUP(VLOOKUP($C13,順位変動,T$6*2),区間6,4),"#°00'00"))</f>
        <v>51'16</v>
      </c>
      <c r="V14" s="108"/>
      <c r="W14" s="22" t="str">
        <f>TEXT(VLOOKUP($C13,順位変動,W$6*2),"(#)")</f>
        <v/>
      </c>
      <c r="X14" s="107" t="e">
        <f>IF(VLOOKUP(VLOOKUP($C13,順位変動,W$6*2),区間7,4)&lt;10000,TEXT(VLOOKUP(VLOOKUP($C13,順位変動,W$6*2),区間7,4),"00'00"),TEXT(VLOOKUP(VLOOKUP($C13,順位変動,W$6*2),区間7,4),"#°00'00"))</f>
        <v>#N/A</v>
      </c>
      <c r="Y14" s="107"/>
      <c r="Z14" s="22" t="str">
        <f>TEXT(VLOOKUP($C13,順位変動,Z$6*2),"(#)")</f>
        <v/>
      </c>
      <c r="AA14" s="107" t="e">
        <f>IF(VLOOKUP(VLOOKUP($C13,順位変動,Z$6*2),区間8,4)&lt;10000,TEXT(VLOOKUP(VLOOKUP($C13,順位変動,Z$6*2),区間8,4),"00'00"),TEXT(VLOOKUP(VLOOKUP($C13,順位変動,Z$6*2),区間8,4),"#°00'00"))</f>
        <v>#N/A</v>
      </c>
      <c r="AB14" s="107"/>
      <c r="AC14" s="121" t="str">
        <f>U14</f>
        <v>51'16</v>
      </c>
      <c r="AD14" s="122"/>
    </row>
    <row r="15" spans="2:32" ht="15" customHeight="1">
      <c r="B15" s="112"/>
      <c r="C15" s="115"/>
      <c r="D15" s="23" t="str">
        <f>IF(COUNT(C13)=0,"",TEXT(VLOOKUP(B13,区間6,4),"00分00秒"))</f>
        <v>51分16秒</v>
      </c>
      <c r="E15" s="30" t="str">
        <f>TEXT(VLOOKUP($C13,順位変動,E$6*2),"(#)")</f>
        <v>(2)</v>
      </c>
      <c r="F15" s="123" t="str">
        <f>IF(VLOOKUP(VLOOKUP($C13,順位変動,E$6*2),区間1,4)&lt;10000,TEXT(VLOOKUP(VLOOKUP($C13,順位変動,E$6*2),区間1,4),"00'00"),TEXT(VLOOKUP(VLOOKUP($C13,順位変動,E$6*2),区間1,4),"#°00'00"))</f>
        <v>07'52</v>
      </c>
      <c r="G15" s="123"/>
      <c r="H15" s="31" t="str">
        <f>TEXT(VLOOKUP($C13,区間記録2,2),"(#)")</f>
        <v>(3)</v>
      </c>
      <c r="I15" s="123" t="str">
        <f>TEXT(VLOOKUP($C13,区間記録2,4),"00'00")</f>
        <v>08'11</v>
      </c>
      <c r="J15" s="123"/>
      <c r="K15" s="31" t="str">
        <f>TEXT(VLOOKUP($C13,区間記録3,2),"(#)")</f>
        <v>(2)</v>
      </c>
      <c r="L15" s="123" t="str">
        <f>TEXT(VLOOKUP($C13,区間記録3,4),"00'00")</f>
        <v>08'30</v>
      </c>
      <c r="M15" s="123"/>
      <c r="N15" s="31" t="str">
        <f>TEXT(VLOOKUP($C13,区間記録4,2),"(#)")</f>
        <v>(2)</v>
      </c>
      <c r="O15" s="123" t="str">
        <f>TEXT(VLOOKUP($C13,区間記録4,4),"00'00")</f>
        <v>08'45</v>
      </c>
      <c r="P15" s="123"/>
      <c r="Q15" s="31" t="str">
        <f>TEXT(VLOOKUP($C13,区間記録5,2),"(#)")</f>
        <v>(5)</v>
      </c>
      <c r="R15" s="123" t="str">
        <f>TEXT(VLOOKUP($C13,区間記録5,4),"00'00")</f>
        <v>08'55</v>
      </c>
      <c r="S15" s="123"/>
      <c r="T15" s="31" t="str">
        <f>TEXT(VLOOKUP($C13,区間記録6,2),"(#)")</f>
        <v>(2)</v>
      </c>
      <c r="U15" s="123" t="str">
        <f>TEXT(VLOOKUP($C13,区間記録6,4),"00'00")</f>
        <v>09'03</v>
      </c>
      <c r="V15" s="124"/>
      <c r="W15" s="31" t="str">
        <f>TEXT(VLOOKUP($C13,区間記録7,2),"(#)")</f>
        <v/>
      </c>
      <c r="X15" s="123" t="str">
        <f>TEXT(VLOOKUP($C13,区間記録7,4),"00'00")</f>
        <v/>
      </c>
      <c r="Y15" s="123"/>
      <c r="Z15" s="31" t="str">
        <f>TEXT(VLOOKUP($C13,区間記録8,2),"(#)")</f>
        <v/>
      </c>
      <c r="AA15" s="123" t="str">
        <f>TEXT(VLOOKUP($C13,区間記録8,4),"00'00")</f>
        <v/>
      </c>
      <c r="AB15" s="123"/>
      <c r="AC15" s="24" t="str">
        <f>TEXT(VLOOKUP(C13,躍進,6),"(#)")</f>
        <v/>
      </c>
      <c r="AD15" s="25" t="str">
        <f>IF(VLOOKUP(C13,躍進,4)="","",IF(VLOOKUP(C13,躍進,4)&lt;0,TEXT(INT(ABS(VLOOKUP(C13,躍進,4))/60)*100+MOD(ABS(VLOOKUP(C13,躍進,4)),60),"-00'00"),TEXT(INT(VLOOKUP(C13,躍進,4)/60)*100+MOD(VLOOKUP(C13,躍進,4),60),"+00'00")))</f>
        <v/>
      </c>
    </row>
    <row r="16" spans="2:32" ht="15" customHeight="1">
      <c r="B16" s="112">
        <v>3</v>
      </c>
      <c r="C16" s="120">
        <f>VLOOKUP(B16,区間6,2)</f>
        <v>9</v>
      </c>
      <c r="D16" s="27" t="str">
        <f>IF(COUNT(C16)=0,"",VLOOKUP(C16,出場校,2))</f>
        <v>久住中学校</v>
      </c>
      <c r="E16" s="117" t="str">
        <f>IF(COUNT($C16)=0,"",VLOOKUP($C16,選手名,VLOOKUP($C16,オーダー,E$6+1)+1))</f>
        <v>佐藤　大輔</v>
      </c>
      <c r="F16" s="117"/>
      <c r="G16" s="28">
        <f>IF(COUNT($C16)=0,"",VLOOKUP($C16,選手学年,VLOOKUP($C16,オーダー,E$6+1)+1))</f>
        <v>3</v>
      </c>
      <c r="H16" s="116" t="str">
        <f>IF(COUNT($C16)=0,"",VLOOKUP($C16,選手名,VLOOKUP($C16,オーダー,H$6+1)+1))</f>
        <v>中山　瞬一</v>
      </c>
      <c r="I16" s="117"/>
      <c r="J16" s="28">
        <f>IF(COUNT($C16)=0,"",VLOOKUP($C16,選手学年,VLOOKUP($C16,オーダー,H$6+1)+1))</f>
        <v>3</v>
      </c>
      <c r="K16" s="116" t="str">
        <f>IF(COUNT($C16)=0,"",VLOOKUP($C16,選手名,VLOOKUP($C16,オーダー,K$6+1)+1))</f>
        <v>工藤　諒大</v>
      </c>
      <c r="L16" s="117"/>
      <c r="M16" s="28">
        <f>IF(COUNT($C16)=0,"",VLOOKUP($C16,選手学年,VLOOKUP($C16,オーダー,K$6+1)+1))</f>
        <v>3</v>
      </c>
      <c r="N16" s="116" t="str">
        <f>IF(COUNT($C16)=0,"",VLOOKUP($C16,選手名,VLOOKUP($C16,オーダー,N$6+1)+1))</f>
        <v>佐藤　綾人</v>
      </c>
      <c r="O16" s="117"/>
      <c r="P16" s="28">
        <f>IF(COUNT($C16)=0,"",VLOOKUP($C16,選手学年,VLOOKUP($C16,オーダー,N$6+1)+1))</f>
        <v>2</v>
      </c>
      <c r="Q16" s="116" t="str">
        <f>IF(COUNT($C16)=0,"",VLOOKUP($C16,選手名,VLOOKUP($C16,オーダー,Q$6+1)+1))</f>
        <v>大倉　利樹</v>
      </c>
      <c r="R16" s="117"/>
      <c r="S16" s="28">
        <f>IF(COUNT($C16)=0,"",VLOOKUP($C16,選手学年,VLOOKUP($C16,オーダー,Q$6+1)+1))</f>
        <v>3</v>
      </c>
      <c r="T16" s="116" t="str">
        <f>IF(COUNT($C16)=0,"",VLOOKUP($C16,選手名,VLOOKUP($C16,オーダー,T$6+1)+1))</f>
        <v>吉野　誠人</v>
      </c>
      <c r="U16" s="117"/>
      <c r="V16" s="29">
        <f>IF(COUNT($C16)=0,"",VLOOKUP($C16,選手学年,VLOOKUP($C16,オーダー,T$6+1)+1))</f>
        <v>3</v>
      </c>
      <c r="W16" s="116" t="str">
        <f>IF(COUNT($C16)=0,"",VLOOKUP($C16,選手名,VLOOKUP($C16,オーダー,W$6+1)+1))</f>
        <v>志賀　良輝</v>
      </c>
      <c r="X16" s="117"/>
      <c r="Y16" s="28">
        <f>IF(COUNT($C16)=0,"",VLOOKUP($C16,選手学年,VLOOKUP($C16,オーダー,W$6+1)+1))</f>
        <v>2</v>
      </c>
      <c r="Z16" s="116" t="str">
        <f>IF(COUNT($C16)=0,"",VLOOKUP($C16,選手名,VLOOKUP($C16,オーダー,Z$6+1)+1))</f>
        <v>細井　直紀</v>
      </c>
      <c r="AA16" s="117"/>
      <c r="AB16" s="28">
        <f>IF(COUNT($C16)=0,"",VLOOKUP($C16,選手学年,VLOOKUP($C16,オーダー,Z$6+1)+1))</f>
        <v>3</v>
      </c>
      <c r="AC16" s="118" t="str">
        <f>TEXT(VLOOKUP(C16,出場校,6)*10000+VLOOKUP(C16,出場校,7)*100+VLOOKUP(C16,出場校,8),"00'00")</f>
        <v>00'00</v>
      </c>
      <c r="AD16" s="119"/>
    </row>
    <row r="17" spans="2:30" ht="15" customHeight="1">
      <c r="B17" s="112"/>
      <c r="C17" s="114"/>
      <c r="D17" s="20" t="str">
        <f>IF(COUNT(C16)=0,"",TEXT(VLOOKUP(C16,出場校,3),"(@)"))</f>
        <v>(竹田市)</v>
      </c>
      <c r="E17" s="21"/>
      <c r="F17" s="107"/>
      <c r="G17" s="107"/>
      <c r="H17" s="22" t="str">
        <f>TEXT(VLOOKUP($C16,順位変動,H$6*2),"(#)")</f>
        <v>(4)</v>
      </c>
      <c r="I17" s="107" t="str">
        <f>IF(VLOOKUP(VLOOKUP($C16,順位変動,H$6*2),区間2,4)&lt;10000,TEXT(VLOOKUP(VLOOKUP($C16,順位変動,H$6*2),区間2,4),"00'00"),TEXT(VLOOKUP(VLOOKUP($C16,順位変動,H$6*2),区間2,4),"#°00'00"))</f>
        <v>16'42</v>
      </c>
      <c r="J17" s="107"/>
      <c r="K17" s="22" t="str">
        <f>TEXT(VLOOKUP($C16,順位変動,K$6*2),"(#)")</f>
        <v>(4)</v>
      </c>
      <c r="L17" s="107" t="str">
        <f>IF(VLOOKUP(VLOOKUP($C16,順位変動,K$6*2),区間3,4)&lt;10000,TEXT(VLOOKUP(VLOOKUP($C16,順位変動,K$6*2),区間3,4),"00'00"),TEXT(VLOOKUP(VLOOKUP($C16,順位変動,K$6*2),区間3,4),"#°00'00"))</f>
        <v>25'28</v>
      </c>
      <c r="M17" s="107"/>
      <c r="N17" s="22" t="str">
        <f>TEXT(VLOOKUP($C16,順位変動,N$6*2),"(#)")</f>
        <v>(3)</v>
      </c>
      <c r="O17" s="107" t="str">
        <f>IF(VLOOKUP(VLOOKUP($C16,順位変動,N$6*2),区間4,4)&lt;10000,TEXT(VLOOKUP(VLOOKUP($C16,順位変動,N$6*2),区間4,4),"00'00"),TEXT(VLOOKUP(VLOOKUP($C16,順位変動,N$6*2),区間4,4),"#°00'00"))</f>
        <v>34'38</v>
      </c>
      <c r="P17" s="107"/>
      <c r="Q17" s="22" t="str">
        <f>TEXT(VLOOKUP($C16,順位変動,Q$6*2),"(#)")</f>
        <v>(3)</v>
      </c>
      <c r="R17" s="107" t="str">
        <f>IF(VLOOKUP(VLOOKUP($C16,順位変動,Q$6*2),区間5,4)&lt;10000,TEXT(VLOOKUP(VLOOKUP($C16,順位変動,Q$6*2),区間5,4),"00'00"),TEXT(VLOOKUP(VLOOKUP($C16,順位変動,Q$6*2),区間5,4),"#°00'00"))</f>
        <v>43'32</v>
      </c>
      <c r="S17" s="107"/>
      <c r="T17" s="22" t="str">
        <f>TEXT(VLOOKUP($C16,順位変動,T$6*2),"(#)")</f>
        <v>(3)</v>
      </c>
      <c r="U17" s="107" t="str">
        <f>IF(VLOOKUP(VLOOKUP($C16,順位変動,T$6*2),区間6,4)&lt;10000,TEXT(VLOOKUP(VLOOKUP($C16,順位変動,T$6*2),区間6,4),"00'00"),TEXT(VLOOKUP(VLOOKUP($C16,順位変動,T$6*2),区間6,4),"#°00'00"))</f>
        <v>52'40</v>
      </c>
      <c r="V17" s="108"/>
      <c r="W17" s="22" t="str">
        <f>TEXT(VLOOKUP($C16,順位変動,W$6*2),"(#)")</f>
        <v/>
      </c>
      <c r="X17" s="107" t="e">
        <f>IF(VLOOKUP(VLOOKUP($C16,順位変動,W$6*2),区間7,4)&lt;10000,TEXT(VLOOKUP(VLOOKUP($C16,順位変動,W$6*2),区間7,4),"00'00"),TEXT(VLOOKUP(VLOOKUP($C16,順位変動,W$6*2),区間7,4),"#°00'00"))</f>
        <v>#N/A</v>
      </c>
      <c r="Y17" s="107"/>
      <c r="Z17" s="22" t="str">
        <f>TEXT(VLOOKUP($C16,順位変動,Z$6*2),"(#)")</f>
        <v/>
      </c>
      <c r="AA17" s="107" t="e">
        <f>IF(VLOOKUP(VLOOKUP($C16,順位変動,Z$6*2),区間8,4)&lt;10000,TEXT(VLOOKUP(VLOOKUP($C16,順位変動,Z$6*2),区間8,4),"00'00"),TEXT(VLOOKUP(VLOOKUP($C16,順位変動,Z$6*2),区間8,4),"#°00'00"))</f>
        <v>#N/A</v>
      </c>
      <c r="AB17" s="107"/>
      <c r="AC17" s="121" t="str">
        <f>U17</f>
        <v>52'40</v>
      </c>
      <c r="AD17" s="122"/>
    </row>
    <row r="18" spans="2:30" ht="15" customHeight="1">
      <c r="B18" s="112"/>
      <c r="C18" s="115"/>
      <c r="D18" s="23" t="str">
        <f>IF(COUNT(C16)=0,"",TEXT(VLOOKUP(B16,区間6,4),"00分00秒"))</f>
        <v>52分40秒</v>
      </c>
      <c r="E18" s="30" t="str">
        <f>TEXT(VLOOKUP($C16,順位変動,E$6*2),"(#)")</f>
        <v>(5)</v>
      </c>
      <c r="F18" s="123" t="str">
        <f>IF(VLOOKUP(VLOOKUP($C16,順位変動,E$6*2),区間1,4)&lt;10000,TEXT(VLOOKUP(VLOOKUP($C16,順位変動,E$6*2),区間1,4),"00'00"),TEXT(VLOOKUP(VLOOKUP($C16,順位変動,E$6*2),区間1,4),"#°00'00"))</f>
        <v>08'40</v>
      </c>
      <c r="G18" s="123"/>
      <c r="H18" s="31" t="str">
        <f>TEXT(VLOOKUP($C16,区間記録2,2),"(#)")</f>
        <v>(1)</v>
      </c>
      <c r="I18" s="123" t="str">
        <f>TEXT(VLOOKUP($C16,区間記録2,4),"00'00")</f>
        <v>08'02</v>
      </c>
      <c r="J18" s="123"/>
      <c r="K18" s="31" t="str">
        <f>TEXT(VLOOKUP($C16,区間記録3,2),"(#)")</f>
        <v>(4)</v>
      </c>
      <c r="L18" s="123" t="str">
        <f>TEXT(VLOOKUP($C16,区間記録3,4),"00'00")</f>
        <v>08'46</v>
      </c>
      <c r="M18" s="123"/>
      <c r="N18" s="31" t="str">
        <f>TEXT(VLOOKUP($C16,区間記録4,2),"(#)")</f>
        <v>(5)</v>
      </c>
      <c r="O18" s="123" t="str">
        <f>TEXT(VLOOKUP($C16,区間記録4,4),"00'00")</f>
        <v>09'10</v>
      </c>
      <c r="P18" s="123"/>
      <c r="Q18" s="31" t="str">
        <f>TEXT(VLOOKUP($C16,区間記録5,2),"(#)")</f>
        <v>(4)</v>
      </c>
      <c r="R18" s="123" t="str">
        <f>TEXT(VLOOKUP($C16,区間記録5,4),"00'00")</f>
        <v>08'54</v>
      </c>
      <c r="S18" s="123"/>
      <c r="T18" s="31" t="str">
        <f>TEXT(VLOOKUP($C16,区間記録6,2),"(#)")</f>
        <v>(3)</v>
      </c>
      <c r="U18" s="123" t="str">
        <f>TEXT(VLOOKUP($C16,区間記録6,4),"00'00")</f>
        <v>09'08</v>
      </c>
      <c r="V18" s="124"/>
      <c r="W18" s="31" t="str">
        <f>TEXT(VLOOKUP($C16,区間記録7,2),"(#)")</f>
        <v/>
      </c>
      <c r="X18" s="123" t="str">
        <f>TEXT(VLOOKUP($C16,区間記録7,4),"00'00")</f>
        <v/>
      </c>
      <c r="Y18" s="123"/>
      <c r="Z18" s="31" t="str">
        <f>TEXT(VLOOKUP($C16,区間記録8,2),"(#)")</f>
        <v/>
      </c>
      <c r="AA18" s="123" t="str">
        <f>TEXT(VLOOKUP($C16,区間記録8,4),"00'00")</f>
        <v/>
      </c>
      <c r="AB18" s="123"/>
      <c r="AC18" s="24" t="str">
        <f>TEXT(VLOOKUP(C16,躍進,6),"(#)")</f>
        <v/>
      </c>
      <c r="AD18" s="25" t="str">
        <f>IF(VLOOKUP(C16,躍進,4)="","",IF(VLOOKUP(C16,躍進,4)&lt;0,TEXT(INT(ABS(VLOOKUP(C16,躍進,4))/60)*100+MOD(ABS(VLOOKUP(C16,躍進,4)),60),"-00'00"),TEXT(INT(VLOOKUP(C16,躍進,4)/60)*100+MOD(VLOOKUP(C16,躍進,4),60),"+00'00")))</f>
        <v/>
      </c>
    </row>
    <row r="19" spans="2:30" ht="15" customHeight="1">
      <c r="B19" s="112">
        <v>4</v>
      </c>
      <c r="C19" s="120">
        <f>VLOOKUP(B19,区間6,2)</f>
        <v>7</v>
      </c>
      <c r="D19" s="27" t="str">
        <f>IF(COUNT(C19)=0,"",VLOOKUP(C19,出場校,2))</f>
        <v>新光陸上クラブ</v>
      </c>
      <c r="E19" s="117" t="str">
        <f>IF(COUNT($C19)=0,"",VLOOKUP($C19,選手名,VLOOKUP($C19,オーダー,E$6+1)+1))</f>
        <v>後藤　勇斗</v>
      </c>
      <c r="F19" s="117"/>
      <c r="G19" s="28">
        <f>IF(COUNT($C19)=0,"",VLOOKUP($C19,選手学年,VLOOKUP($C19,オーダー,E$6+1)+1))</f>
        <v>1</v>
      </c>
      <c r="H19" s="116" t="str">
        <f>IF(COUNT($C19)=0,"",VLOOKUP($C19,選手名,VLOOKUP($C19,オーダー,H$6+1)+1))</f>
        <v>黒田　航世</v>
      </c>
      <c r="I19" s="117"/>
      <c r="J19" s="28">
        <f>IF(COUNT($C19)=0,"",VLOOKUP($C19,選手学年,VLOOKUP($C19,オーダー,H$6+1)+1))</f>
        <v>1</v>
      </c>
      <c r="K19" s="116" t="str">
        <f>IF(COUNT($C19)=0,"",VLOOKUP($C19,選手名,VLOOKUP($C19,オーダー,K$6+1)+1))</f>
        <v>髙橋　倫</v>
      </c>
      <c r="L19" s="117"/>
      <c r="M19" s="28">
        <f>IF(COUNT($C19)=0,"",VLOOKUP($C19,選手学年,VLOOKUP($C19,オーダー,K$6+1)+1))</f>
        <v>2</v>
      </c>
      <c r="N19" s="116" t="str">
        <f>IF(COUNT($C19)=0,"",VLOOKUP($C19,選手名,VLOOKUP($C19,オーダー,N$6+1)+1))</f>
        <v>中村　六田</v>
      </c>
      <c r="O19" s="117"/>
      <c r="P19" s="28">
        <f>IF(COUNT($C19)=0,"",VLOOKUP($C19,選手学年,VLOOKUP($C19,オーダー,N$6+1)+1))</f>
        <v>1</v>
      </c>
      <c r="Q19" s="116" t="str">
        <f>IF(COUNT($C19)=0,"",VLOOKUP($C19,選手名,VLOOKUP($C19,オーダー,Q$6+1)+1))</f>
        <v>田中　康靖</v>
      </c>
      <c r="R19" s="117"/>
      <c r="S19" s="28">
        <f>IF(COUNT($C19)=0,"",VLOOKUP($C19,選手学年,VLOOKUP($C19,オーダー,Q$6+1)+1))</f>
        <v>2</v>
      </c>
      <c r="T19" s="116" t="str">
        <f>IF(COUNT($C19)=0,"",VLOOKUP($C19,選手名,VLOOKUP($C19,オーダー,T$6+1)+1))</f>
        <v>田村　優雅</v>
      </c>
      <c r="U19" s="117"/>
      <c r="V19" s="29">
        <f>IF(COUNT($C19)=0,"",VLOOKUP($C19,選手学年,VLOOKUP($C19,オーダー,T$6+1)+1))</f>
        <v>1</v>
      </c>
      <c r="W19" s="116" t="str">
        <f>IF(COUNT($C19)=0,"",VLOOKUP($C19,選手名,VLOOKUP($C19,オーダー,W$6+1)+1))</f>
        <v>高野　希宣</v>
      </c>
      <c r="X19" s="117"/>
      <c r="Y19" s="28">
        <f>IF(COUNT($C19)=0,"",VLOOKUP($C19,選手学年,VLOOKUP($C19,オーダー,W$6+1)+1))</f>
        <v>1</v>
      </c>
      <c r="Z19" s="116">
        <f>IF(COUNT($C19)=0,"",VLOOKUP($C19,選手名,VLOOKUP($C19,オーダー,Z$6+1)+1))</f>
        <v>7</v>
      </c>
      <c r="AA19" s="117"/>
      <c r="AB19" s="28">
        <f>IF(COUNT($C19)=0,"",VLOOKUP($C19,選手学年,VLOOKUP($C19,オーダー,Z$6+1)+1))</f>
        <v>7</v>
      </c>
      <c r="AC19" s="118" t="str">
        <f>TEXT(VLOOKUP(C19,出場校,6)*10000+VLOOKUP(C19,出場校,7)*100+VLOOKUP(C19,出場校,8),"00'00")</f>
        <v>00'00</v>
      </c>
      <c r="AD19" s="119"/>
    </row>
    <row r="20" spans="2:30" ht="15" customHeight="1">
      <c r="B20" s="112"/>
      <c r="C20" s="114"/>
      <c r="D20" s="20" t="str">
        <f>IF(COUNT(C19)=0,"",TEXT(VLOOKUP(C19,出場校,3),"(@)"))</f>
        <v>(日南市)</v>
      </c>
      <c r="E20" s="21"/>
      <c r="F20" s="107"/>
      <c r="G20" s="107"/>
      <c r="H20" s="22" t="str">
        <f>TEXT(VLOOKUP($C19,順位変動,H$6*2),"(#)")</f>
        <v>(6)</v>
      </c>
      <c r="I20" s="107" t="str">
        <f>IF(VLOOKUP(VLOOKUP($C19,順位変動,H$6*2),区間2,4)&lt;10000,TEXT(VLOOKUP(VLOOKUP($C19,順位変動,H$6*2),区間2,4),"00'00"),TEXT(VLOOKUP(VLOOKUP($C19,順位変動,H$6*2),区間2,4),"#°00'00"))</f>
        <v>17'40</v>
      </c>
      <c r="J20" s="107"/>
      <c r="K20" s="22" t="str">
        <f>TEXT(VLOOKUP($C19,順位変動,K$6*2),"(#)")</f>
        <v>(6)</v>
      </c>
      <c r="L20" s="107" t="str">
        <f>IF(VLOOKUP(VLOOKUP($C19,順位変動,K$6*2),区間3,4)&lt;10000,TEXT(VLOOKUP(VLOOKUP($C19,順位変動,K$6*2),区間3,4),"00'00"),TEXT(VLOOKUP(VLOOKUP($C19,順位変動,K$6*2),区間3,4),"#°00'00"))</f>
        <v>27'01</v>
      </c>
      <c r="M20" s="107"/>
      <c r="N20" s="22" t="str">
        <f>TEXT(VLOOKUP($C19,順位変動,N$6*2),"(#)")</f>
        <v>(4)</v>
      </c>
      <c r="O20" s="107" t="str">
        <f>IF(VLOOKUP(VLOOKUP($C19,順位変動,N$6*2),区間4,4)&lt;10000,TEXT(VLOOKUP(VLOOKUP($C19,順位変動,N$6*2),区間4,4),"00'00"),TEXT(VLOOKUP(VLOOKUP($C19,順位変動,N$6*2),区間4,4),"#°00'00"))</f>
        <v>35'54</v>
      </c>
      <c r="P20" s="107"/>
      <c r="Q20" s="22" t="str">
        <f>TEXT(VLOOKUP($C19,順位変動,Q$6*2),"(#)")</f>
        <v>(4)</v>
      </c>
      <c r="R20" s="107" t="str">
        <f>IF(VLOOKUP(VLOOKUP($C19,順位変動,Q$6*2),区間5,4)&lt;10000,TEXT(VLOOKUP(VLOOKUP($C19,順位変動,Q$6*2),区間5,4),"00'00"),TEXT(VLOOKUP(VLOOKUP($C19,順位変動,Q$6*2),区間5,4),"#°00'00"))</f>
        <v>44'02</v>
      </c>
      <c r="S20" s="107"/>
      <c r="T20" s="22" t="str">
        <f>TEXT(VLOOKUP($C19,順位変動,T$6*2),"(#)")</f>
        <v>(4)</v>
      </c>
      <c r="U20" s="107" t="str">
        <f>IF(VLOOKUP(VLOOKUP($C19,順位変動,T$6*2),区間6,4)&lt;10000,TEXT(VLOOKUP(VLOOKUP($C19,順位変動,T$6*2),区間6,4),"00'00"),TEXT(VLOOKUP(VLOOKUP($C19,順位変動,T$6*2),区間6,4),"#°00'00"))</f>
        <v>53'44</v>
      </c>
      <c r="V20" s="108"/>
      <c r="W20" s="22" t="str">
        <f>TEXT(VLOOKUP($C19,順位変動,W$6*2),"(#)")</f>
        <v/>
      </c>
      <c r="X20" s="107" t="e">
        <f>IF(VLOOKUP(VLOOKUP($C19,順位変動,W$6*2),区間7,4)&lt;10000,TEXT(VLOOKUP(VLOOKUP($C19,順位変動,W$6*2),区間7,4),"00'00"),TEXT(VLOOKUP(VLOOKUP($C19,順位変動,W$6*2),区間7,4),"#°00'00"))</f>
        <v>#N/A</v>
      </c>
      <c r="Y20" s="107"/>
      <c r="Z20" s="22" t="str">
        <f>TEXT(VLOOKUP($C19,順位変動,Z$6*2),"(#)")</f>
        <v/>
      </c>
      <c r="AA20" s="107" t="e">
        <f>IF(VLOOKUP(VLOOKUP($C19,順位変動,Z$6*2),区間8,4)&lt;10000,TEXT(VLOOKUP(VLOOKUP($C19,順位変動,Z$6*2),区間8,4),"00'00"),TEXT(VLOOKUP(VLOOKUP($C19,順位変動,Z$6*2),区間8,4),"#°00'00"))</f>
        <v>#N/A</v>
      </c>
      <c r="AB20" s="107"/>
      <c r="AC20" s="121" t="str">
        <f>U20</f>
        <v>53'44</v>
      </c>
      <c r="AD20" s="122"/>
    </row>
    <row r="21" spans="2:30" ht="15" customHeight="1">
      <c r="B21" s="112"/>
      <c r="C21" s="115"/>
      <c r="D21" s="23" t="str">
        <f>IF(COUNT(C19)=0,"",TEXT(VLOOKUP(B19,区間6,4),"00分00秒"))</f>
        <v>53分44秒</v>
      </c>
      <c r="E21" s="30" t="str">
        <f>TEXT(VLOOKUP($C19,順位変動,E$6*2),"(#)")</f>
        <v>(4)</v>
      </c>
      <c r="F21" s="123" t="str">
        <f>IF(VLOOKUP(VLOOKUP($C19,順位変動,E$6*2),区間1,4)&lt;10000,TEXT(VLOOKUP(VLOOKUP($C19,順位変動,E$6*2),区間1,4),"00'00"),TEXT(VLOOKUP(VLOOKUP($C19,順位変動,E$6*2),区間1,4),"#°00'00"))</f>
        <v>08'38</v>
      </c>
      <c r="G21" s="123"/>
      <c r="H21" s="31" t="str">
        <f>TEXT(VLOOKUP($C19,区間記録2,2),"(#)")</f>
        <v>(6)</v>
      </c>
      <c r="I21" s="123" t="str">
        <f>TEXT(VLOOKUP($C19,区間記録2,4),"00'00")</f>
        <v>09'02</v>
      </c>
      <c r="J21" s="123"/>
      <c r="K21" s="31" t="str">
        <f>TEXT(VLOOKUP($C19,区間記録3,2),"(#)")</f>
        <v>(7)</v>
      </c>
      <c r="L21" s="123" t="str">
        <f>TEXT(VLOOKUP($C19,区間記録3,4),"00'00")</f>
        <v>09'21</v>
      </c>
      <c r="M21" s="123"/>
      <c r="N21" s="31" t="str">
        <f>TEXT(VLOOKUP($C19,区間記録4,2),"(#)")</f>
        <v>(3)</v>
      </c>
      <c r="O21" s="123" t="str">
        <f>TEXT(VLOOKUP($C19,区間記録4,4),"00'00")</f>
        <v>08'53</v>
      </c>
      <c r="P21" s="123"/>
      <c r="Q21" s="31" t="str">
        <f>TEXT(VLOOKUP($C19,区間記録5,2),"(#)")</f>
        <v>(1)</v>
      </c>
      <c r="R21" s="123" t="str">
        <f>TEXT(VLOOKUP($C19,区間記録5,4),"00'00")</f>
        <v>08'08</v>
      </c>
      <c r="S21" s="123"/>
      <c r="T21" s="31" t="str">
        <f>TEXT(VLOOKUP($C19,区間記録6,2),"(#)")</f>
        <v>(6)</v>
      </c>
      <c r="U21" s="123" t="str">
        <f>TEXT(VLOOKUP($C19,区間記録6,4),"00'00")</f>
        <v>09'42</v>
      </c>
      <c r="V21" s="124"/>
      <c r="W21" s="31" t="str">
        <f>TEXT(VLOOKUP($C19,区間記録7,2),"(#)")</f>
        <v/>
      </c>
      <c r="X21" s="123" t="str">
        <f>TEXT(VLOOKUP($C19,区間記録7,4),"00'00")</f>
        <v/>
      </c>
      <c r="Y21" s="123"/>
      <c r="Z21" s="31" t="str">
        <f>TEXT(VLOOKUP($C19,区間記録8,2),"(#)")</f>
        <v/>
      </c>
      <c r="AA21" s="123" t="str">
        <f>TEXT(VLOOKUP($C19,区間記録8,4),"00'00")</f>
        <v/>
      </c>
      <c r="AB21" s="123"/>
      <c r="AC21" s="24" t="str">
        <f>TEXT(VLOOKUP(C19,躍進,6),"(#)")</f>
        <v/>
      </c>
      <c r="AD21" s="25" t="str">
        <f>IF(VLOOKUP(C19,躍進,4)="","",IF(VLOOKUP(C19,躍進,4)&lt;0,TEXT(INT(ABS(VLOOKUP(C19,躍進,4))/60)*100+MOD(ABS(VLOOKUP(C19,躍進,4)),60),"-00'00"),TEXT(INT(VLOOKUP(C19,躍進,4)/60)*100+MOD(VLOOKUP(C19,躍進,4),60),"+00'00")))</f>
        <v/>
      </c>
    </row>
    <row r="22" spans="2:30" ht="15" customHeight="1">
      <c r="B22" s="112">
        <v>5</v>
      </c>
      <c r="C22" s="120">
        <f>VLOOKUP(B22,区間6,2)</f>
        <v>10</v>
      </c>
      <c r="D22" s="27" t="str">
        <f>IF(COUNT(C22)=0,"",VLOOKUP(C22,出場校,2))</f>
        <v>都野中学校Ａ</v>
      </c>
      <c r="E22" s="117" t="str">
        <f>IF(COUNT($C22)=0,"",VLOOKUP($C22,選手名,VLOOKUP($C22,オーダー,E$6+1)+1))</f>
        <v>改木　悠真</v>
      </c>
      <c r="F22" s="117"/>
      <c r="G22" s="28">
        <f>IF(COUNT($C22)=0,"",VLOOKUP($C22,選手学年,VLOOKUP($C22,オーダー,E$6+1)+1))</f>
        <v>3</v>
      </c>
      <c r="H22" s="116" t="str">
        <f>IF(COUNT($C22)=0,"",VLOOKUP($C22,選手名,VLOOKUP($C22,オーダー,H$6+1)+1))</f>
        <v>中村　仙太</v>
      </c>
      <c r="I22" s="117"/>
      <c r="J22" s="28">
        <f>IF(COUNT($C22)=0,"",VLOOKUP($C22,選手学年,VLOOKUP($C22,オーダー,H$6+1)+1))</f>
        <v>3</v>
      </c>
      <c r="K22" s="116" t="str">
        <f>IF(COUNT($C22)=0,"",VLOOKUP($C22,選手名,VLOOKUP($C22,オーダー,K$6+1)+1))</f>
        <v>植本　南</v>
      </c>
      <c r="L22" s="117"/>
      <c r="M22" s="28">
        <f>IF(COUNT($C22)=0,"",VLOOKUP($C22,選手学年,VLOOKUP($C22,オーダー,K$6+1)+1))</f>
        <v>3</v>
      </c>
      <c r="N22" s="116" t="str">
        <f>IF(COUNT($C22)=0,"",VLOOKUP($C22,選手名,VLOOKUP($C22,オーダー,N$6+1)+1))</f>
        <v>衛藤　蓮</v>
      </c>
      <c r="O22" s="117"/>
      <c r="P22" s="28">
        <f>IF(COUNT($C22)=0,"",VLOOKUP($C22,選手学年,VLOOKUP($C22,オーダー,N$6+1)+1))</f>
        <v>3</v>
      </c>
      <c r="Q22" s="116" t="str">
        <f>IF(COUNT($C22)=0,"",VLOOKUP($C22,選手名,VLOOKUP($C22,オーダー,Q$6+1)+1))</f>
        <v>大神　尚也</v>
      </c>
      <c r="R22" s="117"/>
      <c r="S22" s="28">
        <f>IF(COUNT($C22)=0,"",VLOOKUP($C22,選手学年,VLOOKUP($C22,オーダー,Q$6+1)+1))</f>
        <v>3</v>
      </c>
      <c r="T22" s="116" t="str">
        <f>IF(COUNT($C22)=0,"",VLOOKUP($C22,選手名,VLOOKUP($C22,オーダー,T$6+1)+1))</f>
        <v>植本　碧生</v>
      </c>
      <c r="U22" s="117"/>
      <c r="V22" s="29">
        <f>IF(COUNT($C22)=0,"",VLOOKUP($C22,選手学年,VLOOKUP($C22,オーダー,T$6+1)+1))</f>
        <v>3</v>
      </c>
      <c r="W22" s="116" t="str">
        <f>IF(COUNT($C22)=0,"",VLOOKUP($C22,選手名,VLOOKUP($C22,オーダー,W$6+1)+1))</f>
        <v>後藤　陽登</v>
      </c>
      <c r="X22" s="117"/>
      <c r="Y22" s="28">
        <f>IF(COUNT($C22)=0,"",VLOOKUP($C22,選手学年,VLOOKUP($C22,オーダー,W$6+1)+1))</f>
        <v>2</v>
      </c>
      <c r="Z22" s="116" t="str">
        <f>IF(COUNT($C22)=0,"",VLOOKUP($C22,選手名,VLOOKUP($C22,オーダー,Z$6+1)+1))</f>
        <v>森髙　滉陽</v>
      </c>
      <c r="AA22" s="117"/>
      <c r="AB22" s="28">
        <f>IF(COUNT($C22)=0,"",VLOOKUP($C22,選手学年,VLOOKUP($C22,オーダー,Z$6+1)+1))</f>
        <v>1</v>
      </c>
      <c r="AC22" s="118" t="str">
        <f>TEXT(VLOOKUP(C22,出場校,6)*10000+VLOOKUP(C22,出場校,7)*100+VLOOKUP(C22,出場校,8),"00'00")</f>
        <v>00'00</v>
      </c>
      <c r="AD22" s="119"/>
    </row>
    <row r="23" spans="2:30" ht="15" customHeight="1">
      <c r="B23" s="112"/>
      <c r="C23" s="114"/>
      <c r="D23" s="20" t="str">
        <f>IF(COUNT(C22)=0,"",TEXT(VLOOKUP(C22,出場校,3),"(@)"))</f>
        <v>(竹田市)</v>
      </c>
      <c r="E23" s="21"/>
      <c r="F23" s="107"/>
      <c r="G23" s="107"/>
      <c r="H23" s="22" t="str">
        <f>TEXT(VLOOKUP($C22,順位変動,H$6*2),"(#)")</f>
        <v>(3)</v>
      </c>
      <c r="I23" s="107" t="str">
        <f>IF(VLOOKUP(VLOOKUP($C22,順位変動,H$6*2),区間2,4)&lt;10000,TEXT(VLOOKUP(VLOOKUP($C22,順位変動,H$6*2),区間2,4),"00'00"),TEXT(VLOOKUP(VLOOKUP($C22,順位変動,H$6*2),区間2,4),"#°00'00"))</f>
        <v>16'36</v>
      </c>
      <c r="J23" s="107"/>
      <c r="K23" s="22" t="str">
        <f>TEXT(VLOOKUP($C22,順位変動,K$6*2),"(#)")</f>
        <v>(3)</v>
      </c>
      <c r="L23" s="107" t="str">
        <f>IF(VLOOKUP(VLOOKUP($C22,順位変動,K$6*2),区間3,4)&lt;10000,TEXT(VLOOKUP(VLOOKUP($C22,順位変動,K$6*2),区間3,4),"00'00"),TEXT(VLOOKUP(VLOOKUP($C22,順位変動,K$6*2),区間3,4),"#°00'00"))</f>
        <v>25'21</v>
      </c>
      <c r="M23" s="107"/>
      <c r="N23" s="22" t="str">
        <f>TEXT(VLOOKUP($C22,順位変動,N$6*2),"(#)")</f>
        <v>(5)</v>
      </c>
      <c r="O23" s="107" t="str">
        <f>IF(VLOOKUP(VLOOKUP($C22,順位変動,N$6*2),区間4,4)&lt;10000,TEXT(VLOOKUP(VLOOKUP($C22,順位変動,N$6*2),区間4,4),"00'00"),TEXT(VLOOKUP(VLOOKUP($C22,順位変動,N$6*2),区間4,4),"#°00'00"))</f>
        <v>35'56</v>
      </c>
      <c r="P23" s="107"/>
      <c r="Q23" s="22" t="str">
        <f>TEXT(VLOOKUP($C22,順位変動,Q$6*2),"(#)")</f>
        <v>(6)</v>
      </c>
      <c r="R23" s="107" t="str">
        <f>IF(VLOOKUP(VLOOKUP($C22,順位変動,Q$6*2),区間5,4)&lt;10000,TEXT(VLOOKUP(VLOOKUP($C22,順位変動,Q$6*2),区間5,4),"00'00"),TEXT(VLOOKUP(VLOOKUP($C22,順位変動,Q$6*2),区間5,4),"#°00'00"))</f>
        <v>45'56</v>
      </c>
      <c r="S23" s="107"/>
      <c r="T23" s="22" t="str">
        <f>TEXT(VLOOKUP($C22,順位変動,T$6*2),"(#)")</f>
        <v>(5)</v>
      </c>
      <c r="U23" s="107" t="str">
        <f>IF(VLOOKUP(VLOOKUP($C22,順位変動,T$6*2),区間6,4)&lt;10000,TEXT(VLOOKUP(VLOOKUP($C22,順位変動,T$6*2),区間6,4),"00'00"),TEXT(VLOOKUP(VLOOKUP($C22,順位変動,T$6*2),区間6,4),"#°00'00"))</f>
        <v>55'10</v>
      </c>
      <c r="V23" s="108"/>
      <c r="W23" s="22" t="str">
        <f>TEXT(VLOOKUP($C22,順位変動,W$6*2),"(#)")</f>
        <v/>
      </c>
      <c r="X23" s="107" t="e">
        <f>IF(VLOOKUP(VLOOKUP($C22,順位変動,W$6*2),区間7,4)&lt;10000,TEXT(VLOOKUP(VLOOKUP($C22,順位変動,W$6*2),区間7,4),"00'00"),TEXT(VLOOKUP(VLOOKUP($C22,順位変動,W$6*2),区間7,4),"#°00'00"))</f>
        <v>#N/A</v>
      </c>
      <c r="Y23" s="107"/>
      <c r="Z23" s="22" t="str">
        <f>TEXT(VLOOKUP($C22,順位変動,Z$6*2),"(#)")</f>
        <v/>
      </c>
      <c r="AA23" s="107" t="e">
        <f>IF(VLOOKUP(VLOOKUP($C22,順位変動,Z$6*2),区間8,4)&lt;10000,TEXT(VLOOKUP(VLOOKUP($C22,順位変動,Z$6*2),区間8,4),"00'00"),TEXT(VLOOKUP(VLOOKUP($C22,順位変動,Z$6*2),区間8,4),"#°00'00"))</f>
        <v>#N/A</v>
      </c>
      <c r="AB23" s="107"/>
      <c r="AC23" s="121" t="str">
        <f>U23</f>
        <v>55'10</v>
      </c>
      <c r="AD23" s="122"/>
    </row>
    <row r="24" spans="2:30" ht="15" customHeight="1">
      <c r="B24" s="112"/>
      <c r="C24" s="115"/>
      <c r="D24" s="23" t="str">
        <f>IF(COUNT(C22)=0,"",TEXT(VLOOKUP(B22,区間6,4),"00分00秒"))</f>
        <v>55分10秒</v>
      </c>
      <c r="E24" s="30" t="str">
        <f>TEXT(VLOOKUP($C22,順位変動,E$6*2),"(#)")</f>
        <v>(1)</v>
      </c>
      <c r="F24" s="123" t="str">
        <f>IF(VLOOKUP(VLOOKUP($C22,順位変動,E$6*2),区間1,4)&lt;10000,TEXT(VLOOKUP(VLOOKUP($C22,順位変動,E$6*2),区間1,4),"00'00"),TEXT(VLOOKUP(VLOOKUP($C22,順位変動,E$6*2),区間1,4),"#°00'00"))</f>
        <v>07'48</v>
      </c>
      <c r="G24" s="123"/>
      <c r="H24" s="31" t="str">
        <f>TEXT(VLOOKUP($C22,区間記録2,2),"(#)")</f>
        <v>(5)</v>
      </c>
      <c r="I24" s="123" t="str">
        <f>TEXT(VLOOKUP($C22,区間記録2,4),"00'00")</f>
        <v>08'48</v>
      </c>
      <c r="J24" s="123"/>
      <c r="K24" s="31" t="str">
        <f>TEXT(VLOOKUP($C22,区間記録3,2),"(#)")</f>
        <v>(3)</v>
      </c>
      <c r="L24" s="123" t="str">
        <f>TEXT(VLOOKUP($C22,区間記録3,4),"00'00")</f>
        <v>08'45</v>
      </c>
      <c r="M24" s="123"/>
      <c r="N24" s="31" t="str">
        <f>TEXT(VLOOKUP($C22,区間記録4,2),"(#)")</f>
        <v>(8)</v>
      </c>
      <c r="O24" s="123" t="str">
        <f>TEXT(VLOOKUP($C22,区間記録4,4),"00'00")</f>
        <v>10'35</v>
      </c>
      <c r="P24" s="123"/>
      <c r="Q24" s="31" t="str">
        <f>TEXT(VLOOKUP($C22,区間記録5,2),"(#)")</f>
        <v>(8)</v>
      </c>
      <c r="R24" s="123" t="str">
        <f>TEXT(VLOOKUP($C22,区間記録5,4),"00'00")</f>
        <v>10'00</v>
      </c>
      <c r="S24" s="123"/>
      <c r="T24" s="31" t="str">
        <f>TEXT(VLOOKUP($C22,区間記録6,2),"(#)")</f>
        <v>(4)</v>
      </c>
      <c r="U24" s="123" t="str">
        <f>TEXT(VLOOKUP($C22,区間記録6,4),"00'00")</f>
        <v>09'14</v>
      </c>
      <c r="V24" s="124"/>
      <c r="W24" s="31" t="str">
        <f>TEXT(VLOOKUP($C22,区間記録7,2),"(#)")</f>
        <v/>
      </c>
      <c r="X24" s="123" t="str">
        <f>TEXT(VLOOKUP($C22,区間記録7,4),"00'00")</f>
        <v/>
      </c>
      <c r="Y24" s="123"/>
      <c r="Z24" s="31" t="str">
        <f>TEXT(VLOOKUP($C22,区間記録8,2),"(#)")</f>
        <v/>
      </c>
      <c r="AA24" s="123" t="str">
        <f>TEXT(VLOOKUP($C22,区間記録8,4),"00'00")</f>
        <v/>
      </c>
      <c r="AB24" s="123"/>
      <c r="AC24" s="24" t="str">
        <f>TEXT(VLOOKUP(C22,躍進,6),"(#)")</f>
        <v/>
      </c>
      <c r="AD24" s="25" t="str">
        <f>IF(VLOOKUP(C22,躍進,4)="","",IF(VLOOKUP(C22,躍進,4)&lt;0,TEXT(INT(ABS(VLOOKUP(C22,躍進,4))/60)*100+MOD(ABS(VLOOKUP(C22,躍進,4)),60),"-00'00"),TEXT(INT(VLOOKUP(C22,躍進,4)/60)*100+MOD(VLOOKUP(C22,躍進,4),60),"+00'00")))</f>
        <v/>
      </c>
    </row>
    <row r="25" spans="2:30" ht="15" customHeight="1">
      <c r="B25" s="112">
        <v>6</v>
      </c>
      <c r="C25" s="120">
        <f>VLOOKUP(B25,区間6,2)</f>
        <v>5</v>
      </c>
      <c r="D25" s="27" t="str">
        <f>IF(COUNT(C25)=0,"",VLOOKUP(C25,出場校,2))</f>
        <v>帯山中学校Ｂ</v>
      </c>
      <c r="E25" s="117" t="str">
        <f>IF(COUNT($C25)=0,"",VLOOKUP($C25,選手名,VLOOKUP($C25,オーダー,E$6+1)+1))</f>
        <v>高村　白龍</v>
      </c>
      <c r="F25" s="117"/>
      <c r="G25" s="28">
        <f>IF(COUNT($C25)=0,"",VLOOKUP($C25,選手学年,VLOOKUP($C25,オーダー,E$6+1)+1))</f>
        <v>3</v>
      </c>
      <c r="H25" s="116" t="str">
        <f>IF(COUNT($C25)=0,"",VLOOKUP($C25,選手名,VLOOKUP($C25,オーダー,H$6+1)+1))</f>
        <v>上門　匠</v>
      </c>
      <c r="I25" s="117"/>
      <c r="J25" s="28">
        <f>IF(COUNT($C25)=0,"",VLOOKUP($C25,選手学年,VLOOKUP($C25,オーダー,H$6+1)+1))</f>
        <v>2</v>
      </c>
      <c r="K25" s="116" t="str">
        <f>IF(COUNT($C25)=0,"",VLOOKUP($C25,選手名,VLOOKUP($C25,オーダー,K$6+1)+1))</f>
        <v>角崎　友祐</v>
      </c>
      <c r="L25" s="117"/>
      <c r="M25" s="28">
        <f>IF(COUNT($C25)=0,"",VLOOKUP($C25,選手学年,VLOOKUP($C25,オーダー,K$6+1)+1))</f>
        <v>1</v>
      </c>
      <c r="N25" s="116" t="str">
        <f>IF(COUNT($C25)=0,"",VLOOKUP($C25,選手名,VLOOKUP($C25,オーダー,N$6+1)+1))</f>
        <v>杉原　壮一郎</v>
      </c>
      <c r="O25" s="117"/>
      <c r="P25" s="28">
        <f>IF(COUNT($C25)=0,"",VLOOKUP($C25,選手学年,VLOOKUP($C25,オーダー,N$6+1)+1))</f>
        <v>3</v>
      </c>
      <c r="Q25" s="116" t="str">
        <f>IF(COUNT($C25)=0,"",VLOOKUP($C25,選手名,VLOOKUP($C25,オーダー,Q$6+1)+1))</f>
        <v>中満　航大</v>
      </c>
      <c r="R25" s="117"/>
      <c r="S25" s="28">
        <f>IF(COUNT($C25)=0,"",VLOOKUP($C25,選手学年,VLOOKUP($C25,オーダー,Q$6+1)+1))</f>
        <v>3</v>
      </c>
      <c r="T25" s="116" t="str">
        <f>IF(COUNT($C25)=0,"",VLOOKUP($C25,選手名,VLOOKUP($C25,オーダー,T$6+1)+1))</f>
        <v>家入　大介</v>
      </c>
      <c r="U25" s="117"/>
      <c r="V25" s="29">
        <f>IF(COUNT($C25)=0,"",VLOOKUP($C25,選手学年,VLOOKUP($C25,オーダー,T$6+1)+1))</f>
        <v>3</v>
      </c>
      <c r="W25" s="116" t="str">
        <f>IF(COUNT($C25)=0,"",VLOOKUP($C25,選手名,VLOOKUP($C25,オーダー,W$6+1)+1))</f>
        <v>満田　光紀</v>
      </c>
      <c r="X25" s="117"/>
      <c r="Y25" s="28">
        <f>IF(COUNT($C25)=0,"",VLOOKUP($C25,選手学年,VLOOKUP($C25,オーダー,W$6+1)+1))</f>
        <v>3</v>
      </c>
      <c r="Z25" s="116" t="str">
        <f>IF(COUNT($C25)=0,"",VLOOKUP($C25,選手名,VLOOKUP($C25,オーダー,Z$6+1)+1))</f>
        <v>有働　貴志</v>
      </c>
      <c r="AA25" s="117"/>
      <c r="AB25" s="28">
        <f>IF(COUNT($C25)=0,"",VLOOKUP($C25,選手学年,VLOOKUP($C25,オーダー,Z$6+1)+1))</f>
        <v>3</v>
      </c>
      <c r="AC25" s="118" t="str">
        <f>TEXT(VLOOKUP(C25,出場校,6)*10000+VLOOKUP(C25,出場校,7)*100+VLOOKUP(C25,出場校,8),"00'00")</f>
        <v>00'00</v>
      </c>
      <c r="AD25" s="119"/>
    </row>
    <row r="26" spans="2:30" ht="15" customHeight="1">
      <c r="B26" s="112"/>
      <c r="C26" s="114"/>
      <c r="D26" s="20" t="str">
        <f>IF(COUNT(C25)=0,"",TEXT(VLOOKUP(C25,出場校,3),"(@)"))</f>
        <v>(熊本市)</v>
      </c>
      <c r="E26" s="21"/>
      <c r="F26" s="107"/>
      <c r="G26" s="107"/>
      <c r="H26" s="22" t="str">
        <f>TEXT(VLOOKUP($C25,順位変動,H$6*2),"(#)")</f>
        <v>(7)</v>
      </c>
      <c r="I26" s="107" t="str">
        <f>IF(VLOOKUP(VLOOKUP($C25,順位変動,H$6*2),区間2,4)&lt;10000,TEXT(VLOOKUP(VLOOKUP($C25,順位変動,H$6*2),区間2,4),"00'00"),TEXT(VLOOKUP(VLOOKUP($C25,順位変動,H$6*2),区間2,4),"#°00'00"))</f>
        <v>18'35</v>
      </c>
      <c r="J26" s="107"/>
      <c r="K26" s="22" t="str">
        <f>TEXT(VLOOKUP($C25,順位変動,K$6*2),"(#)")</f>
        <v>(7)</v>
      </c>
      <c r="L26" s="107" t="str">
        <f>IF(VLOOKUP(VLOOKUP($C25,順位変動,K$6*2),区間3,4)&lt;10000,TEXT(VLOOKUP(VLOOKUP($C25,順位変動,K$6*2),区間3,4),"00'00"),TEXT(VLOOKUP(VLOOKUP($C25,順位変動,K$6*2),区間3,4),"#°00'00"))</f>
        <v>27'45</v>
      </c>
      <c r="M26" s="107"/>
      <c r="N26" s="22" t="str">
        <f>TEXT(VLOOKUP($C25,順位変動,N$6*2),"(#)")</f>
        <v>(7)</v>
      </c>
      <c r="O26" s="107" t="str">
        <f>IF(VLOOKUP(VLOOKUP($C25,順位変動,N$6*2),区間4,4)&lt;10000,TEXT(VLOOKUP(VLOOKUP($C25,順位変動,N$6*2),区間4,4),"00'00"),TEXT(VLOOKUP(VLOOKUP($C25,順位変動,N$6*2),区間4,4),"#°00'00"))</f>
        <v>36'48</v>
      </c>
      <c r="P26" s="107"/>
      <c r="Q26" s="22" t="str">
        <f>TEXT(VLOOKUP($C25,順位変動,Q$6*2),"(#)")</f>
        <v>(5)</v>
      </c>
      <c r="R26" s="107" t="str">
        <f>IF(VLOOKUP(VLOOKUP($C25,順位変動,Q$6*2),区間5,4)&lt;10000,TEXT(VLOOKUP(VLOOKUP($C25,順位変動,Q$6*2),区間5,4),"00'00"),TEXT(VLOOKUP(VLOOKUP($C25,順位変動,Q$6*2),区間5,4),"#°00'00"))</f>
        <v>45'41</v>
      </c>
      <c r="S26" s="107"/>
      <c r="T26" s="22" t="str">
        <f>TEXT(VLOOKUP($C25,順位変動,T$6*2),"(#)")</f>
        <v>(6)</v>
      </c>
      <c r="U26" s="107" t="str">
        <f>IF(VLOOKUP(VLOOKUP($C25,順位変動,T$6*2),区間6,4)&lt;10000,TEXT(VLOOKUP(VLOOKUP($C25,順位変動,T$6*2),区間6,4),"00'00"),TEXT(VLOOKUP(VLOOKUP($C25,順位変動,T$6*2),区間6,4),"#°00'00"))</f>
        <v>55'10</v>
      </c>
      <c r="V26" s="108"/>
      <c r="W26" s="22" t="str">
        <f>TEXT(VLOOKUP($C25,順位変動,W$6*2),"(#)")</f>
        <v/>
      </c>
      <c r="X26" s="107" t="e">
        <f>IF(VLOOKUP(VLOOKUP($C25,順位変動,W$6*2),区間7,4)&lt;10000,TEXT(VLOOKUP(VLOOKUP($C25,順位変動,W$6*2),区間7,4),"00'00"),TEXT(VLOOKUP(VLOOKUP($C25,順位変動,W$6*2),区間7,4),"#°00'00"))</f>
        <v>#N/A</v>
      </c>
      <c r="Y26" s="107"/>
      <c r="Z26" s="22" t="str">
        <f>TEXT(VLOOKUP($C25,順位変動,Z$6*2),"(#)")</f>
        <v/>
      </c>
      <c r="AA26" s="107" t="e">
        <f>IF(VLOOKUP(VLOOKUP($C25,順位変動,Z$6*2),区間8,4)&lt;10000,TEXT(VLOOKUP(VLOOKUP($C25,順位変動,Z$6*2),区間8,4),"00'00"),TEXT(VLOOKUP(VLOOKUP($C25,順位変動,Z$6*2),区間8,4),"#°00'00"))</f>
        <v>#N/A</v>
      </c>
      <c r="AB26" s="107"/>
      <c r="AC26" s="121" t="str">
        <f>U26</f>
        <v>55'10</v>
      </c>
      <c r="AD26" s="122"/>
    </row>
    <row r="27" spans="2:30" ht="15" customHeight="1">
      <c r="B27" s="112"/>
      <c r="C27" s="115"/>
      <c r="D27" s="23" t="str">
        <f>IF(COUNT(C25)=0,"",TEXT(VLOOKUP(B25,区間6,4),"00分00秒"))</f>
        <v>55分10秒</v>
      </c>
      <c r="E27" s="30" t="str">
        <f>TEXT(VLOOKUP($C25,順位変動,E$6*2),"(#)")</f>
        <v>(9)</v>
      </c>
      <c r="F27" s="123" t="str">
        <f>IF(VLOOKUP(VLOOKUP($C25,順位変動,E$6*2),区間1,4)&lt;10000,TEXT(VLOOKUP(VLOOKUP($C25,順位変動,E$6*2),区間1,4),"00'00"),TEXT(VLOOKUP(VLOOKUP($C25,順位変動,E$6*2),区間1,4),"#°00'00"))</f>
        <v>09'22</v>
      </c>
      <c r="G27" s="123"/>
      <c r="H27" s="31" t="str">
        <f>TEXT(VLOOKUP($C25,区間記録2,2),"(#)")</f>
        <v>(7)</v>
      </c>
      <c r="I27" s="123" t="str">
        <f>TEXT(VLOOKUP($C25,区間記録2,4),"00'00")</f>
        <v>09'13</v>
      </c>
      <c r="J27" s="123"/>
      <c r="K27" s="31" t="str">
        <f>TEXT(VLOOKUP($C25,区間記録3,2),"(#)")</f>
        <v>(6)</v>
      </c>
      <c r="L27" s="123" t="str">
        <f>TEXT(VLOOKUP($C25,区間記録3,4),"00'00")</f>
        <v>09'10</v>
      </c>
      <c r="M27" s="123"/>
      <c r="N27" s="31" t="str">
        <f>TEXT(VLOOKUP($C25,区間記録4,2),"(#)")</f>
        <v>(4)</v>
      </c>
      <c r="O27" s="123" t="str">
        <f>TEXT(VLOOKUP($C25,区間記録4,4),"00'00")</f>
        <v>09'03</v>
      </c>
      <c r="P27" s="123"/>
      <c r="Q27" s="31" t="str">
        <f>TEXT(VLOOKUP($C25,区間記録5,2),"(#)")</f>
        <v>(2)</v>
      </c>
      <c r="R27" s="123" t="str">
        <f>TEXT(VLOOKUP($C25,区間記録5,4),"00'00")</f>
        <v>08'53</v>
      </c>
      <c r="S27" s="123"/>
      <c r="T27" s="31" t="str">
        <f>TEXT(VLOOKUP($C25,区間記録6,2),"(#)")</f>
        <v>(5)</v>
      </c>
      <c r="U27" s="123" t="str">
        <f>TEXT(VLOOKUP($C25,区間記録6,4),"00'00")</f>
        <v>09'29</v>
      </c>
      <c r="V27" s="124"/>
      <c r="W27" s="31" t="str">
        <f>TEXT(VLOOKUP($C25,区間記録7,2),"(#)")</f>
        <v/>
      </c>
      <c r="X27" s="123" t="str">
        <f>TEXT(VLOOKUP($C25,区間記録7,4),"00'00")</f>
        <v/>
      </c>
      <c r="Y27" s="123"/>
      <c r="Z27" s="31" t="str">
        <f>TEXT(VLOOKUP($C25,区間記録8,2),"(#)")</f>
        <v/>
      </c>
      <c r="AA27" s="123" t="str">
        <f>TEXT(VLOOKUP($C25,区間記録8,4),"00'00")</f>
        <v/>
      </c>
      <c r="AB27" s="123"/>
      <c r="AC27" s="24" t="str">
        <f>TEXT(VLOOKUP(C25,躍進,6),"(#)")</f>
        <v/>
      </c>
      <c r="AD27" s="25" t="str">
        <f>IF(VLOOKUP(C25,躍進,4)="","",IF(VLOOKUP(C25,躍進,4)&lt;0,TEXT(INT(ABS(VLOOKUP(C25,躍進,4))/60)*100+MOD(ABS(VLOOKUP(C25,躍進,4)),60),"-00'00"),TEXT(INT(VLOOKUP(C25,躍進,4)/60)*100+MOD(VLOOKUP(C25,躍進,4),60),"+00'00")))</f>
        <v/>
      </c>
    </row>
    <row r="28" spans="2:30" ht="15" customHeight="1">
      <c r="B28" s="112">
        <v>7</v>
      </c>
      <c r="C28" s="120">
        <f>VLOOKUP(B28,区間6,2)</f>
        <v>8</v>
      </c>
      <c r="D28" s="27" t="str">
        <f>IF(COUNT(C28)=0,"",VLOOKUP(C28,出場校,2))</f>
        <v>高田中学校</v>
      </c>
      <c r="E28" s="117" t="str">
        <f>IF(COUNT($C28)=0,"",VLOOKUP($C28,選手名,VLOOKUP($C28,オーダー,E$6+1)+1))</f>
        <v>坂本　泰都</v>
      </c>
      <c r="F28" s="117"/>
      <c r="G28" s="28">
        <f>IF(COUNT($C28)=0,"",VLOOKUP($C28,選手学年,VLOOKUP($C28,オーダー,E$6+1)+1))</f>
        <v>2</v>
      </c>
      <c r="H28" s="116" t="str">
        <f>IF(COUNT($C28)=0,"",VLOOKUP($C28,選手名,VLOOKUP($C28,オーダー,H$6+1)+1))</f>
        <v>松尾　菖汰</v>
      </c>
      <c r="I28" s="117"/>
      <c r="J28" s="28">
        <f>IF(COUNT($C28)=0,"",VLOOKUP($C28,選手学年,VLOOKUP($C28,オーダー,H$6+1)+1))</f>
        <v>2</v>
      </c>
      <c r="K28" s="116" t="str">
        <f>IF(COUNT($C28)=0,"",VLOOKUP($C28,選手名,VLOOKUP($C28,オーダー,K$6+1)+1))</f>
        <v>清水　大智</v>
      </c>
      <c r="L28" s="117"/>
      <c r="M28" s="28">
        <f>IF(COUNT($C28)=0,"",VLOOKUP($C28,選手学年,VLOOKUP($C28,オーダー,K$6+1)+1))</f>
        <v>2</v>
      </c>
      <c r="N28" s="116" t="str">
        <f>IF(COUNT($C28)=0,"",VLOOKUP($C28,選手名,VLOOKUP($C28,オーダー,N$6+1)+1))</f>
        <v>塚本　達也</v>
      </c>
      <c r="O28" s="117"/>
      <c r="P28" s="28">
        <f>IF(COUNT($C28)=0,"",VLOOKUP($C28,選手学年,VLOOKUP($C28,オーダー,N$6+1)+1))</f>
        <v>3</v>
      </c>
      <c r="Q28" s="116" t="str">
        <f>IF(COUNT($C28)=0,"",VLOOKUP($C28,選手名,VLOOKUP($C28,オーダー,Q$6+1)+1))</f>
        <v>藤原　大祐</v>
      </c>
      <c r="R28" s="117"/>
      <c r="S28" s="28">
        <f>IF(COUNT($C28)=0,"",VLOOKUP($C28,選手学年,VLOOKUP($C28,オーダー,Q$6+1)+1))</f>
        <v>3</v>
      </c>
      <c r="T28" s="116" t="str">
        <f>IF(COUNT($C28)=0,"",VLOOKUP($C28,選手名,VLOOKUP($C28,オーダー,T$6+1)+1))</f>
        <v>安藤　智也</v>
      </c>
      <c r="U28" s="117"/>
      <c r="V28" s="29">
        <f>IF(COUNT($C28)=0,"",VLOOKUP($C28,選手学年,VLOOKUP($C28,オーダー,T$6+1)+1))</f>
        <v>3</v>
      </c>
      <c r="W28" s="116" t="str">
        <f>IF(COUNT($C28)=0,"",VLOOKUP($C28,選手名,VLOOKUP($C28,オーダー,W$6+1)+1))</f>
        <v>都甲　大地</v>
      </c>
      <c r="X28" s="117"/>
      <c r="Y28" s="28">
        <f>IF(COUNT($C28)=0,"",VLOOKUP($C28,選手学年,VLOOKUP($C28,オーダー,W$6+1)+1))</f>
        <v>1</v>
      </c>
      <c r="Z28" s="116" t="str">
        <f>IF(COUNT($C28)=0,"",VLOOKUP($C28,選手名,VLOOKUP($C28,オーダー,Z$6+1)+1))</f>
        <v>栗　誠哉</v>
      </c>
      <c r="AA28" s="117"/>
      <c r="AB28" s="28">
        <f>IF(COUNT($C28)=0,"",VLOOKUP($C28,選手学年,VLOOKUP($C28,オーダー,Z$6+1)+1))</f>
        <v>1</v>
      </c>
      <c r="AC28" s="118" t="str">
        <f>TEXT(VLOOKUP(C28,出場校,6)*10000+VLOOKUP(C28,出場校,7)*100+VLOOKUP(C28,出場校,8),"00'00")</f>
        <v>00'00</v>
      </c>
      <c r="AD28" s="119"/>
    </row>
    <row r="29" spans="2:30" ht="15" customHeight="1">
      <c r="B29" s="112"/>
      <c r="C29" s="114"/>
      <c r="D29" s="20" t="str">
        <f>IF(COUNT(C28)=0,"",TEXT(VLOOKUP(C28,出場校,3),"(@)"))</f>
        <v>(豊後高田市)</v>
      </c>
      <c r="E29" s="21"/>
      <c r="F29" s="107"/>
      <c r="G29" s="107"/>
      <c r="H29" s="22" t="str">
        <f>TEXT(VLOOKUP($C28,順位変動,H$6*2),"(#)")</f>
        <v>(5)</v>
      </c>
      <c r="I29" s="107" t="str">
        <f>IF(VLOOKUP(VLOOKUP($C28,順位変動,H$6*2),区間2,4)&lt;10000,TEXT(VLOOKUP(VLOOKUP($C28,順位変動,H$6*2),区間2,4),"00'00"),TEXT(VLOOKUP(VLOOKUP($C28,順位変動,H$6*2),区間2,4),"#°00'00"))</f>
        <v>17'39</v>
      </c>
      <c r="J29" s="107"/>
      <c r="K29" s="22" t="str">
        <f>TEXT(VLOOKUP($C28,順位変動,K$6*2),"(#)")</f>
        <v>(5)</v>
      </c>
      <c r="L29" s="107" t="str">
        <f>IF(VLOOKUP(VLOOKUP($C28,順位変動,K$6*2),区間3,4)&lt;10000,TEXT(VLOOKUP(VLOOKUP($C28,順位変動,K$6*2),区間3,4),"00'00"),TEXT(VLOOKUP(VLOOKUP($C28,順位変動,K$6*2),区間3,4),"#°00'00"))</f>
        <v>26'28</v>
      </c>
      <c r="M29" s="107"/>
      <c r="N29" s="22" t="str">
        <f>TEXT(VLOOKUP($C28,順位変動,N$6*2),"(#)")</f>
        <v>(6)</v>
      </c>
      <c r="O29" s="107" t="str">
        <f>IF(VLOOKUP(VLOOKUP($C28,順位変動,N$6*2),区間4,4)&lt;10000,TEXT(VLOOKUP(VLOOKUP($C28,順位変動,N$6*2),区間4,4),"00'00"),TEXT(VLOOKUP(VLOOKUP($C28,順位変動,N$6*2),区間4,4),"#°00'00"))</f>
        <v>36'00</v>
      </c>
      <c r="P29" s="107"/>
      <c r="Q29" s="22" t="str">
        <f>TEXT(VLOOKUP($C28,順位変動,Q$6*2),"(#)")</f>
        <v>(7)</v>
      </c>
      <c r="R29" s="107" t="str">
        <f>IF(VLOOKUP(VLOOKUP($C28,順位変動,Q$6*2),区間5,4)&lt;10000,TEXT(VLOOKUP(VLOOKUP($C28,順位変動,Q$6*2),区間5,4),"00'00"),TEXT(VLOOKUP(VLOOKUP($C28,順位変動,Q$6*2),区間5,4),"#°00'00"))</f>
        <v>46'24</v>
      </c>
      <c r="S29" s="107"/>
      <c r="T29" s="22" t="str">
        <f>TEXT(VLOOKUP($C28,順位変動,T$6*2),"(#)")</f>
        <v>(7)</v>
      </c>
      <c r="U29" s="107" t="str">
        <f>IF(VLOOKUP(VLOOKUP($C28,順位変動,T$6*2),区間6,4)&lt;10000,TEXT(VLOOKUP(VLOOKUP($C28,順位変動,T$6*2),区間6,4),"00'00"),TEXT(VLOOKUP(VLOOKUP($C28,順位変動,T$6*2),区間6,4),"#°00'00"))</f>
        <v>56'33</v>
      </c>
      <c r="V29" s="108"/>
      <c r="W29" s="22" t="str">
        <f>TEXT(VLOOKUP($C28,順位変動,W$6*2),"(#)")</f>
        <v/>
      </c>
      <c r="X29" s="107" t="e">
        <f>IF(VLOOKUP(VLOOKUP($C28,順位変動,W$6*2),区間7,4)&lt;10000,TEXT(VLOOKUP(VLOOKUP($C28,順位変動,W$6*2),区間7,4),"00'00"),TEXT(VLOOKUP(VLOOKUP($C28,順位変動,W$6*2),区間7,4),"#°00'00"))</f>
        <v>#N/A</v>
      </c>
      <c r="Y29" s="107"/>
      <c r="Z29" s="22" t="str">
        <f>TEXT(VLOOKUP($C28,順位変動,Z$6*2),"(#)")</f>
        <v/>
      </c>
      <c r="AA29" s="107" t="e">
        <f>IF(VLOOKUP(VLOOKUP($C28,順位変動,Z$6*2),区間8,4)&lt;10000,TEXT(VLOOKUP(VLOOKUP($C28,順位変動,Z$6*2),区間8,4),"00'00"),TEXT(VLOOKUP(VLOOKUP($C28,順位変動,Z$6*2),区間8,4),"#°00'00"))</f>
        <v>#N/A</v>
      </c>
      <c r="AB29" s="107"/>
      <c r="AC29" s="121" t="str">
        <f>U29</f>
        <v>56'33</v>
      </c>
      <c r="AD29" s="122"/>
    </row>
    <row r="30" spans="2:30" ht="15" customHeight="1">
      <c r="B30" s="112"/>
      <c r="C30" s="115"/>
      <c r="D30" s="23" t="str">
        <f>IF(COUNT(C28)=0,"",TEXT(VLOOKUP(B28,区間6,4),"00分00秒"))</f>
        <v>56分33秒</v>
      </c>
      <c r="E30" s="30" t="str">
        <f>TEXT(VLOOKUP($C28,順位変動,E$6*2),"(#)")</f>
        <v>(6)</v>
      </c>
      <c r="F30" s="123" t="str">
        <f>IF(VLOOKUP(VLOOKUP($C28,順位変動,E$6*2),区間1,4)&lt;10000,TEXT(VLOOKUP(VLOOKUP($C28,順位変動,E$6*2),区間1,4),"00'00"),TEXT(VLOOKUP(VLOOKUP($C28,順位変動,E$6*2),区間1,4),"#°00'00"))</f>
        <v>08'52</v>
      </c>
      <c r="G30" s="123"/>
      <c r="H30" s="31" t="str">
        <f>TEXT(VLOOKUP($C28,区間記録2,2),"(#)")</f>
        <v>(4)</v>
      </c>
      <c r="I30" s="123" t="str">
        <f>TEXT(VLOOKUP($C28,区間記録2,4),"00'00")</f>
        <v>08'47</v>
      </c>
      <c r="J30" s="123"/>
      <c r="K30" s="31" t="str">
        <f>TEXT(VLOOKUP($C28,区間記録3,2),"(#)")</f>
        <v>(5)</v>
      </c>
      <c r="L30" s="123" t="str">
        <f>TEXT(VLOOKUP($C28,区間記録3,4),"00'00")</f>
        <v>08'49</v>
      </c>
      <c r="M30" s="123"/>
      <c r="N30" s="31" t="str">
        <f>TEXT(VLOOKUP($C28,区間記録4,2),"(#)")</f>
        <v>(6)</v>
      </c>
      <c r="O30" s="123" t="str">
        <f>TEXT(VLOOKUP($C28,区間記録4,4),"00'00")</f>
        <v>09'32</v>
      </c>
      <c r="P30" s="123"/>
      <c r="Q30" s="31" t="str">
        <f>TEXT(VLOOKUP($C28,区間記録5,2),"(#)")</f>
        <v>(10)</v>
      </c>
      <c r="R30" s="123" t="str">
        <f>TEXT(VLOOKUP($C28,区間記録5,4),"00'00")</f>
        <v>10'24</v>
      </c>
      <c r="S30" s="123"/>
      <c r="T30" s="31" t="str">
        <f>TEXT(VLOOKUP($C28,区間記録6,2),"(#)")</f>
        <v>(7)</v>
      </c>
      <c r="U30" s="123" t="str">
        <f>TEXT(VLOOKUP($C28,区間記録6,4),"00'00")</f>
        <v>10'09</v>
      </c>
      <c r="V30" s="124"/>
      <c r="W30" s="31" t="str">
        <f>TEXT(VLOOKUP($C28,区間記録7,2),"(#)")</f>
        <v/>
      </c>
      <c r="X30" s="123" t="str">
        <f>TEXT(VLOOKUP($C28,区間記録7,4),"00'00")</f>
        <v/>
      </c>
      <c r="Y30" s="123"/>
      <c r="Z30" s="31" t="str">
        <f>TEXT(VLOOKUP($C28,区間記録8,2),"(#)")</f>
        <v/>
      </c>
      <c r="AA30" s="123" t="str">
        <f>TEXT(VLOOKUP($C28,区間記録8,4),"00'00")</f>
        <v/>
      </c>
      <c r="AB30" s="123"/>
      <c r="AC30" s="24" t="str">
        <f>TEXT(VLOOKUP(C28,躍進,6),"(#)")</f>
        <v/>
      </c>
      <c r="AD30" s="25" t="str">
        <f>IF(VLOOKUP(C28,躍進,4)="","",IF(VLOOKUP(C28,躍進,4)&lt;0,TEXT(INT(ABS(VLOOKUP(C28,躍進,4))/60)*100+MOD(ABS(VLOOKUP(C28,躍進,4)),60),"-00'00"),TEXT(INT(VLOOKUP(C28,躍進,4)/60)*100+MOD(VLOOKUP(C28,躍進,4),60),"+00'00")))</f>
        <v/>
      </c>
    </row>
    <row r="31" spans="2:30" ht="15" customHeight="1">
      <c r="B31" s="112">
        <v>8</v>
      </c>
      <c r="C31" s="120">
        <f>VLOOKUP(B31,区間6,2)</f>
        <v>3</v>
      </c>
      <c r="D31" s="27" t="str">
        <f>IF(COUNT(C31)=0,"",VLOOKUP(C31,出場校,2))</f>
        <v>本城陸上クラブ</v>
      </c>
      <c r="E31" s="117" t="str">
        <f>IF(COUNT($C31)=0,"",VLOOKUP($C31,選手名,VLOOKUP($C31,オーダー,E$6+1)+1))</f>
        <v>中山　広貴</v>
      </c>
      <c r="F31" s="117"/>
      <c r="G31" s="28">
        <f>IF(COUNT($C31)=0,"",VLOOKUP($C31,選手学年,VLOOKUP($C31,オーダー,E$6+1)+1))</f>
        <v>2</v>
      </c>
      <c r="H31" s="116" t="str">
        <f>IF(COUNT($C31)=0,"",VLOOKUP($C31,選手名,VLOOKUP($C31,オーダー,H$6+1)+1))</f>
        <v>大場　裕也</v>
      </c>
      <c r="I31" s="117"/>
      <c r="J31" s="28">
        <f>IF(COUNT($C31)=0,"",VLOOKUP($C31,選手学年,VLOOKUP($C31,オーダー,H$6+1)+1))</f>
        <v>3</v>
      </c>
      <c r="K31" s="116" t="str">
        <f>IF(COUNT($C31)=0,"",VLOOKUP($C31,選手名,VLOOKUP($C31,オーダー,K$6+1)+1))</f>
        <v>大久保　優人</v>
      </c>
      <c r="L31" s="117"/>
      <c r="M31" s="28">
        <f>IF(COUNT($C31)=0,"",VLOOKUP($C31,選手学年,VLOOKUP($C31,オーダー,K$6+1)+1))</f>
        <v>3</v>
      </c>
      <c r="N31" s="116" t="str">
        <f>IF(COUNT($C31)=0,"",VLOOKUP($C31,選手名,VLOOKUP($C31,オーダー,N$6+1)+1))</f>
        <v>成松　哲也</v>
      </c>
      <c r="O31" s="117"/>
      <c r="P31" s="28">
        <f>IF(COUNT($C31)=0,"",VLOOKUP($C31,選手学年,VLOOKUP($C31,オーダー,N$6+1)+1))</f>
        <v>3</v>
      </c>
      <c r="Q31" s="116" t="str">
        <f>IF(COUNT($C31)=0,"",VLOOKUP($C31,選手名,VLOOKUP($C31,オーダー,Q$6+1)+1))</f>
        <v>成松　将也</v>
      </c>
      <c r="R31" s="117"/>
      <c r="S31" s="28">
        <f>IF(COUNT($C31)=0,"",VLOOKUP($C31,選手学年,VLOOKUP($C31,オーダー,Q$6+1)+1))</f>
        <v>3</v>
      </c>
      <c r="T31" s="116" t="str">
        <f>IF(COUNT($C31)=0,"",VLOOKUP($C31,選手名,VLOOKUP($C31,オーダー,T$6+1)+1))</f>
        <v>大村　怜央</v>
      </c>
      <c r="U31" s="117"/>
      <c r="V31" s="29">
        <f>IF(COUNT($C31)=0,"",VLOOKUP($C31,選手学年,VLOOKUP($C31,オーダー,T$6+1)+1))</f>
        <v>2</v>
      </c>
      <c r="W31" s="116" t="str">
        <f>IF(COUNT($C31)=0,"",VLOOKUP($C31,選手名,VLOOKUP($C31,オーダー,W$6+1)+1))</f>
        <v>清水　昭之真</v>
      </c>
      <c r="X31" s="117"/>
      <c r="Y31" s="28">
        <f>IF(COUNT($C31)=0,"",VLOOKUP($C31,選手学年,VLOOKUP($C31,オーダー,W$6+1)+1))</f>
        <v>1</v>
      </c>
      <c r="Z31" s="116" t="str">
        <f>IF(COUNT($C31)=0,"",VLOOKUP($C31,選手名,VLOOKUP($C31,オーダー,Z$6+1)+1))</f>
        <v>中村　拓海</v>
      </c>
      <c r="AA31" s="117"/>
      <c r="AB31" s="28">
        <f>IF(COUNT($C31)=0,"",VLOOKUP($C31,選手学年,VLOOKUP($C31,オーダー,Z$6+1)+1))</f>
        <v>2</v>
      </c>
      <c r="AC31" s="118" t="str">
        <f>TEXT(VLOOKUP(C31,出場校,6)*10000+VLOOKUP(C31,出場校,7)*100+VLOOKUP(C31,出場校,8),"00'00")</f>
        <v>00'00</v>
      </c>
      <c r="AD31" s="119"/>
    </row>
    <row r="32" spans="2:30" ht="15" customHeight="1">
      <c r="B32" s="112"/>
      <c r="C32" s="114"/>
      <c r="D32" s="20" t="str">
        <f>IF(COUNT(C31)=0,"",TEXT(VLOOKUP(C31,出場校,3),"(@)"))</f>
        <v>(北九州市)</v>
      </c>
      <c r="E32" s="21"/>
      <c r="F32" s="107"/>
      <c r="G32" s="107"/>
      <c r="H32" s="22" t="str">
        <f>TEXT(VLOOKUP($C31,順位変動,H$6*2),"(#)")</f>
        <v>(8)</v>
      </c>
      <c r="I32" s="107" t="str">
        <f>IF(VLOOKUP(VLOOKUP($C31,順位変動,H$6*2),区間2,4)&lt;10000,TEXT(VLOOKUP(VLOOKUP($C31,順位変動,H$6*2),区間2,4),"00'00"),TEXT(VLOOKUP(VLOOKUP($C31,順位変動,H$6*2),区間2,4),"#°00'00"))</f>
        <v>18'41</v>
      </c>
      <c r="J32" s="107"/>
      <c r="K32" s="22" t="str">
        <f>TEXT(VLOOKUP($C31,順位変動,K$6*2),"(#)")</f>
        <v>(8)</v>
      </c>
      <c r="L32" s="107" t="str">
        <f>IF(VLOOKUP(VLOOKUP($C31,順位変動,K$6*2),区間3,4)&lt;10000,TEXT(VLOOKUP(VLOOKUP($C31,順位変動,K$6*2),区間3,4),"00'00"),TEXT(VLOOKUP(VLOOKUP($C31,順位変動,K$6*2),区間3,4),"#°00'00"))</f>
        <v>28'03</v>
      </c>
      <c r="M32" s="107"/>
      <c r="N32" s="22" t="str">
        <f>TEXT(VLOOKUP($C31,順位変動,N$6*2),"(#)")</f>
        <v>(8)</v>
      </c>
      <c r="O32" s="107" t="str">
        <f>IF(VLOOKUP(VLOOKUP($C31,順位変動,N$6*2),区間4,4)&lt;10000,TEXT(VLOOKUP(VLOOKUP($C31,順位変動,N$6*2),区間4,4),"00'00"),TEXT(VLOOKUP(VLOOKUP($C31,順位変動,N$6*2),区間4,4),"#°00'00"))</f>
        <v>37'49</v>
      </c>
      <c r="P32" s="107"/>
      <c r="Q32" s="22" t="str">
        <f>TEXT(VLOOKUP($C31,順位変動,Q$6*2),"(#)")</f>
        <v>(8)</v>
      </c>
      <c r="R32" s="107" t="str">
        <f>IF(VLOOKUP(VLOOKUP($C31,順位変動,Q$6*2),区間5,4)&lt;10000,TEXT(VLOOKUP(VLOOKUP($C31,順位変動,Q$6*2),区間5,4),"00'00"),TEXT(VLOOKUP(VLOOKUP($C31,順位変動,Q$6*2),区間5,4),"#°00'00"))</f>
        <v>47'06</v>
      </c>
      <c r="S32" s="107"/>
      <c r="T32" s="22" t="str">
        <f>TEXT(VLOOKUP($C31,順位変動,T$6*2),"(#)")</f>
        <v>(8)</v>
      </c>
      <c r="U32" s="107" t="str">
        <f>IF(VLOOKUP(VLOOKUP($C31,順位変動,T$6*2),区間6,4)&lt;10000,TEXT(VLOOKUP(VLOOKUP($C31,順位変動,T$6*2),区間6,4),"00'00"),TEXT(VLOOKUP(VLOOKUP($C31,順位変動,T$6*2),区間6,4),"#°00'00"))</f>
        <v>57'20</v>
      </c>
      <c r="V32" s="108"/>
      <c r="W32" s="22" t="str">
        <f>TEXT(VLOOKUP($C31,順位変動,W$6*2),"(#)")</f>
        <v/>
      </c>
      <c r="X32" s="107" t="e">
        <f>IF(VLOOKUP(VLOOKUP($C31,順位変動,W$6*2),区間7,4)&lt;10000,TEXT(VLOOKUP(VLOOKUP($C31,順位変動,W$6*2),区間7,4),"00'00"),TEXT(VLOOKUP(VLOOKUP($C31,順位変動,W$6*2),区間7,4),"#°00'00"))</f>
        <v>#N/A</v>
      </c>
      <c r="Y32" s="107"/>
      <c r="Z32" s="22" t="str">
        <f>TEXT(VLOOKUP($C31,順位変動,Z$6*2),"(#)")</f>
        <v/>
      </c>
      <c r="AA32" s="107" t="e">
        <f>IF(VLOOKUP(VLOOKUP($C31,順位変動,Z$6*2),区間8,4)&lt;10000,TEXT(VLOOKUP(VLOOKUP($C31,順位変動,Z$6*2),区間8,4),"00'00"),TEXT(VLOOKUP(VLOOKUP($C31,順位変動,Z$6*2),区間8,4),"#°00'00"))</f>
        <v>#N/A</v>
      </c>
      <c r="AB32" s="107"/>
      <c r="AC32" s="121" t="str">
        <f>U32</f>
        <v>57'20</v>
      </c>
      <c r="AD32" s="122"/>
    </row>
    <row r="33" spans="2:30" ht="15" customHeight="1">
      <c r="B33" s="112"/>
      <c r="C33" s="115"/>
      <c r="D33" s="23" t="str">
        <f>IF(COUNT(C31)=0,"",TEXT(VLOOKUP(B31,区間6,4),"00分00秒"))</f>
        <v>57分20秒</v>
      </c>
      <c r="E33" s="30" t="str">
        <f>TEXT(VLOOKUP($C31,順位変動,E$6*2),"(#)")</f>
        <v>(7)</v>
      </c>
      <c r="F33" s="123" t="str">
        <f>IF(VLOOKUP(VLOOKUP($C31,順位変動,E$6*2),区間1,4)&lt;10000,TEXT(VLOOKUP(VLOOKUP($C31,順位変動,E$6*2),区間1,4),"00'00"),TEXT(VLOOKUP(VLOOKUP($C31,順位変動,E$6*2),区間1,4),"#°00'00"))</f>
        <v>09'11</v>
      </c>
      <c r="G33" s="123"/>
      <c r="H33" s="31" t="str">
        <f>TEXT(VLOOKUP($C31,区間記録2,2),"(#)")</f>
        <v>(8)</v>
      </c>
      <c r="I33" s="123" t="str">
        <f>TEXT(VLOOKUP($C31,区間記録2,4),"00'00")</f>
        <v>09'30</v>
      </c>
      <c r="J33" s="123"/>
      <c r="K33" s="31" t="str">
        <f>TEXT(VLOOKUP($C31,区間記録3,2),"(#)")</f>
        <v>(8)</v>
      </c>
      <c r="L33" s="123" t="str">
        <f>TEXT(VLOOKUP($C31,区間記録3,4),"00'00")</f>
        <v>09'22</v>
      </c>
      <c r="M33" s="123"/>
      <c r="N33" s="31" t="str">
        <f>TEXT(VLOOKUP($C31,区間記録4,2),"(#)")</f>
        <v>(7)</v>
      </c>
      <c r="O33" s="123" t="str">
        <f>TEXT(VLOOKUP($C31,区間記録4,4),"00'00")</f>
        <v>09'46</v>
      </c>
      <c r="P33" s="123"/>
      <c r="Q33" s="31" t="str">
        <f>TEXT(VLOOKUP($C31,区間記録5,2),"(#)")</f>
        <v>(6)</v>
      </c>
      <c r="R33" s="123" t="str">
        <f>TEXT(VLOOKUP($C31,区間記録5,4),"00'00")</f>
        <v>09'17</v>
      </c>
      <c r="S33" s="123"/>
      <c r="T33" s="31" t="str">
        <f>TEXT(VLOOKUP($C31,区間記録6,2),"(#)")</f>
        <v>(8)</v>
      </c>
      <c r="U33" s="123" t="str">
        <f>TEXT(VLOOKUP($C31,区間記録6,4),"00'00")</f>
        <v>10'14</v>
      </c>
      <c r="V33" s="124"/>
      <c r="W33" s="31" t="str">
        <f>TEXT(VLOOKUP($C31,区間記録7,2),"(#)")</f>
        <v/>
      </c>
      <c r="X33" s="123" t="str">
        <f>TEXT(VLOOKUP($C31,区間記録7,4),"00'00")</f>
        <v/>
      </c>
      <c r="Y33" s="123"/>
      <c r="Z33" s="31" t="str">
        <f>TEXT(VLOOKUP($C31,区間記録8,2),"(#)")</f>
        <v/>
      </c>
      <c r="AA33" s="123" t="str">
        <f>TEXT(VLOOKUP($C31,区間記録8,4),"00'00")</f>
        <v/>
      </c>
      <c r="AB33" s="123"/>
      <c r="AC33" s="32" t="str">
        <f>TEXT(VLOOKUP(C31,躍進,6),"(#)")</f>
        <v/>
      </c>
      <c r="AD33" s="33" t="str">
        <f>IF(VLOOKUP(C31,躍進,4)="","",IF(VLOOKUP(C31,躍進,4)&lt;0,TEXT(INT(ABS(VLOOKUP(C31,躍進,4))/60)*100+MOD(ABS(VLOOKUP(C31,躍進,4)),60),"-00'00"),TEXT(INT(VLOOKUP(C31,躍進,4)/60)*100+MOD(VLOOKUP(C31,躍進,4),60),"+00'00")))</f>
        <v/>
      </c>
    </row>
    <row r="34" spans="2:30" ht="15" customHeight="1">
      <c r="B34" s="125">
        <v>9</v>
      </c>
      <c r="C34" s="120">
        <f>VLOOKUP(B34,区間6,2)</f>
        <v>2</v>
      </c>
      <c r="D34" s="34" t="str">
        <f>IF(COUNT(C34)=0,"",VLOOKUP(C34,出場校,2))</f>
        <v>臼杵東中学校Ｂ</v>
      </c>
      <c r="E34" s="94" t="str">
        <f>IF(COUNT($C34)=0,"",VLOOKUP($C34,選手名,VLOOKUP($C34,オーダー,E$6+1)+1))</f>
        <v>肌野　達也</v>
      </c>
      <c r="F34" s="94"/>
      <c r="G34" s="35">
        <f>IF(COUNT($C34)=0,"",VLOOKUP($C34,選手学年,VLOOKUP($C34,オーダー,E$6+1)+1))</f>
        <v>1</v>
      </c>
      <c r="H34" s="93" t="str">
        <f>IF(COUNT($C34)=0,"",VLOOKUP($C34,選手名,VLOOKUP($C34,オーダー,H$6+1)+1))</f>
        <v>西岡　祐二</v>
      </c>
      <c r="I34" s="94"/>
      <c r="J34" s="35">
        <f>IF(COUNT($C34)=0,"",VLOOKUP($C34,選手学年,VLOOKUP($C34,オーダー,H$6+1)+1))</f>
        <v>1</v>
      </c>
      <c r="K34" s="93" t="str">
        <f>IF(COUNT($C34)=0,"",VLOOKUP($C34,選手名,VLOOKUP($C34,オーダー,K$6+1)+1))</f>
        <v>磯邉　尚考</v>
      </c>
      <c r="L34" s="94"/>
      <c r="M34" s="35">
        <f>IF(COUNT($C34)=0,"",VLOOKUP($C34,選手学年,VLOOKUP($C34,オーダー,K$6+1)+1))</f>
        <v>3</v>
      </c>
      <c r="N34" s="93" t="str">
        <f>IF(COUNT($C34)=0,"",VLOOKUP($C34,選手名,VLOOKUP($C34,オーダー,N$6+1)+1))</f>
        <v>藤井　真</v>
      </c>
      <c r="O34" s="94"/>
      <c r="P34" s="35">
        <f>IF(COUNT($C34)=0,"",VLOOKUP($C34,選手学年,VLOOKUP($C34,オーダー,N$6+1)+1))</f>
        <v>1</v>
      </c>
      <c r="Q34" s="93" t="str">
        <f>IF(COUNT($C34)=0,"",VLOOKUP($C34,選手名,VLOOKUP($C34,オーダー,Q$6+1)+1))</f>
        <v>林　涼太郎</v>
      </c>
      <c r="R34" s="94"/>
      <c r="S34" s="35">
        <f>IF(COUNT($C34)=0,"",VLOOKUP($C34,選手学年,VLOOKUP($C34,オーダー,Q$6+1)+1))</f>
        <v>2</v>
      </c>
      <c r="T34" s="93" t="str">
        <f>IF(COUNT($C34)=0,"",VLOOKUP($C34,選手名,VLOOKUP($C34,オーダー,T$6+1)+1))</f>
        <v>板井　臨</v>
      </c>
      <c r="U34" s="94"/>
      <c r="V34" s="36">
        <f>IF(COUNT($C34)=0,"",VLOOKUP($C34,選手学年,VLOOKUP($C34,オーダー,T$6+1)+1))</f>
        <v>3</v>
      </c>
      <c r="W34" s="93">
        <f>IF(COUNT($C34)=0,"",VLOOKUP($C34,選手名,VLOOKUP($C34,オーダー,W$6+1)+1))</f>
        <v>2</v>
      </c>
      <c r="X34" s="94"/>
      <c r="Y34" s="35">
        <f>IF(COUNT($C34)=0,"",VLOOKUP($C34,選手学年,VLOOKUP($C34,オーダー,W$6+1)+1))</f>
        <v>2</v>
      </c>
      <c r="Z34" s="93">
        <f>IF(COUNT($C34)=0,"",VLOOKUP($C34,選手名,VLOOKUP($C34,オーダー,Z$6+1)+1))</f>
        <v>2</v>
      </c>
      <c r="AA34" s="94"/>
      <c r="AB34" s="35">
        <f>IF(COUNT($C34)=0,"",VLOOKUP($C34,選手学年,VLOOKUP($C34,オーダー,Z$6+1)+1))</f>
        <v>2</v>
      </c>
      <c r="AC34" s="121" t="str">
        <f>TEXT(VLOOKUP(C34,出場校,6)*10000+VLOOKUP(C34,出場校,7)*100+VLOOKUP(C34,出場校,8),"00'00")</f>
        <v>00'00</v>
      </c>
      <c r="AD34" s="122"/>
    </row>
    <row r="35" spans="2:30" ht="15" customHeight="1">
      <c r="B35" s="112"/>
      <c r="C35" s="114"/>
      <c r="D35" s="20" t="str">
        <f>IF(COUNT(C34)=0,"",TEXT(VLOOKUP(C34,出場校,3),"(@)"))</f>
        <v>(臼杵市)</v>
      </c>
      <c r="E35" s="21"/>
      <c r="F35" s="107"/>
      <c r="G35" s="107"/>
      <c r="H35" s="22" t="str">
        <f>TEXT(VLOOKUP($C34,順位変動,H$6*2),"(#)")</f>
        <v>(10)</v>
      </c>
      <c r="I35" s="107" t="str">
        <f>IF(VLOOKUP(VLOOKUP($C34,順位変動,H$6*2),区間2,4)&lt;10000,TEXT(VLOOKUP(VLOOKUP($C34,順位変動,H$6*2),区間2,4),"00'00"),TEXT(VLOOKUP(VLOOKUP($C34,順位変動,H$6*2),区間2,4),"#°00'00"))</f>
        <v>19'21</v>
      </c>
      <c r="J35" s="107"/>
      <c r="K35" s="22" t="str">
        <f>TEXT(VLOOKUP($C34,順位変動,K$6*2),"(#)")</f>
        <v>(9)</v>
      </c>
      <c r="L35" s="107" t="str">
        <f>IF(VLOOKUP(VLOOKUP($C34,順位変動,K$6*2),区間3,4)&lt;10000,TEXT(VLOOKUP(VLOOKUP($C34,順位変動,K$6*2),区間3,4),"00'00"),TEXT(VLOOKUP(VLOOKUP($C34,順位変動,K$6*2),区間3,4),"#°00'00"))</f>
        <v>29'02</v>
      </c>
      <c r="M35" s="107"/>
      <c r="N35" s="22" t="str">
        <f>TEXT(VLOOKUP($C34,順位変動,N$6*2),"(#)")</f>
        <v>(9)</v>
      </c>
      <c r="O35" s="107" t="str">
        <f>IF(VLOOKUP(VLOOKUP($C34,順位変動,N$6*2),区間4,4)&lt;10000,TEXT(VLOOKUP(VLOOKUP($C34,順位変動,N$6*2),区間4,4),"00'00"),TEXT(VLOOKUP(VLOOKUP($C34,順位変動,N$6*2),区間4,4),"#°00'00"))</f>
        <v>39'41</v>
      </c>
      <c r="P35" s="107"/>
      <c r="Q35" s="22" t="str">
        <f>TEXT(VLOOKUP($C34,順位変動,Q$6*2),"(#)")</f>
        <v>(9)</v>
      </c>
      <c r="R35" s="107" t="str">
        <f>IF(VLOOKUP(VLOOKUP($C34,順位変動,Q$6*2),区間5,4)&lt;10000,TEXT(VLOOKUP(VLOOKUP($C34,順位変動,Q$6*2),区間5,4),"00'00"),TEXT(VLOOKUP(VLOOKUP($C34,順位変動,Q$6*2),区間5,4),"#°00'00"))</f>
        <v>49'42</v>
      </c>
      <c r="S35" s="107"/>
      <c r="T35" s="22" t="str">
        <f>TEXT(VLOOKUP($C34,順位変動,T$6*2),"(#)")</f>
        <v>(9)</v>
      </c>
      <c r="U35" s="107" t="str">
        <f>IF(VLOOKUP(VLOOKUP($C34,順位変動,T$6*2),区間6,4)&lt;10000,TEXT(VLOOKUP(VLOOKUP($C34,順位変動,T$6*2),区間6,4),"00'00"),TEXT(VLOOKUP(VLOOKUP($C34,順位変動,T$6*2),区間6,4),"#°00'00"))</f>
        <v>1°00'17</v>
      </c>
      <c r="V35" s="108"/>
      <c r="W35" s="22" t="str">
        <f>TEXT(VLOOKUP($C34,順位変動,W$6*2),"(#)")</f>
        <v/>
      </c>
      <c r="X35" s="107" t="e">
        <f>IF(VLOOKUP(VLOOKUP($C34,順位変動,W$6*2),区間7,4)&lt;10000,TEXT(VLOOKUP(VLOOKUP($C34,順位変動,W$6*2),区間7,4),"00'00"),TEXT(VLOOKUP(VLOOKUP($C34,順位変動,W$6*2),区間7,4),"#°00'00"))</f>
        <v>#N/A</v>
      </c>
      <c r="Y35" s="107"/>
      <c r="Z35" s="22" t="str">
        <f>TEXT(VLOOKUP($C34,順位変動,Z$6*2),"(#)")</f>
        <v/>
      </c>
      <c r="AA35" s="107" t="e">
        <f>IF(VLOOKUP(VLOOKUP($C34,順位変動,Z$6*2),区間8,4)&lt;10000,TEXT(VLOOKUP(VLOOKUP($C34,順位変動,Z$6*2),区間8,4),"00'00"),TEXT(VLOOKUP(VLOOKUP($C34,順位変動,Z$6*2),区間8,4),"#°00'00"))</f>
        <v>#N/A</v>
      </c>
      <c r="AB35" s="107"/>
      <c r="AC35" s="121" t="str">
        <f>U35</f>
        <v>1°00'17</v>
      </c>
      <c r="AD35" s="122"/>
    </row>
    <row r="36" spans="2:30" ht="15" customHeight="1">
      <c r="B36" s="112"/>
      <c r="C36" s="115"/>
      <c r="D36" s="23" t="str">
        <f>IF(COUNT(C34)=0,"",TEXT(VLOOKUP(B34,区間6,4),"00分00秒"))</f>
        <v>100分17秒</v>
      </c>
      <c r="E36" s="30" t="str">
        <f>TEXT(VLOOKUP($C34,順位変動,E$6*2),"(#)")</f>
        <v>(10)</v>
      </c>
      <c r="F36" s="123" t="str">
        <f>IF(VLOOKUP(VLOOKUP($C34,順位変動,E$6*2),区間1,4)&lt;10000,TEXT(VLOOKUP(VLOOKUP($C34,順位変動,E$6*2),区間1,4),"00'00"),TEXT(VLOOKUP(VLOOKUP($C34,順位変動,E$6*2),区間1,4),"#°00'00"))</f>
        <v>09'23</v>
      </c>
      <c r="G36" s="123"/>
      <c r="H36" s="31" t="str">
        <f>TEXT(VLOOKUP($C34,区間記録2,2),"(#)")</f>
        <v>(10)</v>
      </c>
      <c r="I36" s="123" t="str">
        <f>TEXT(VLOOKUP($C34,区間記録2,4),"00'00")</f>
        <v>09'58</v>
      </c>
      <c r="J36" s="123"/>
      <c r="K36" s="31" t="str">
        <f>TEXT(VLOOKUP($C34,区間記録3,2),"(#)")</f>
        <v>(9)</v>
      </c>
      <c r="L36" s="123" t="str">
        <f>TEXT(VLOOKUP($C34,区間記録3,4),"00'00")</f>
        <v>09'41</v>
      </c>
      <c r="M36" s="123"/>
      <c r="N36" s="31" t="str">
        <f>TEXT(VLOOKUP($C34,区間記録4,2),"(#)")</f>
        <v>(9)</v>
      </c>
      <c r="O36" s="123" t="str">
        <f>TEXT(VLOOKUP($C34,区間記録4,4),"00'00")</f>
        <v>10'39</v>
      </c>
      <c r="P36" s="123"/>
      <c r="Q36" s="31" t="str">
        <f>TEXT(VLOOKUP($C34,区間記録5,2),"(#)")</f>
        <v>(9)</v>
      </c>
      <c r="R36" s="123" t="str">
        <f>TEXT(VLOOKUP($C34,区間記録5,4),"00'00")</f>
        <v>10'01</v>
      </c>
      <c r="S36" s="123"/>
      <c r="T36" s="31" t="str">
        <f>TEXT(VLOOKUP($C34,区間記録6,2),"(#)")</f>
        <v>(9)</v>
      </c>
      <c r="U36" s="123" t="str">
        <f>TEXT(VLOOKUP($C34,区間記録6,4),"00'00")</f>
        <v>10'35</v>
      </c>
      <c r="V36" s="124"/>
      <c r="W36" s="31" t="str">
        <f>TEXT(VLOOKUP($C34,区間記録7,2),"(#)")</f>
        <v/>
      </c>
      <c r="X36" s="123" t="str">
        <f>TEXT(VLOOKUP($C34,区間記録7,4),"00'00")</f>
        <v/>
      </c>
      <c r="Y36" s="123"/>
      <c r="Z36" s="31" t="str">
        <f>TEXT(VLOOKUP($C34,区間記録8,2),"(#)")</f>
        <v/>
      </c>
      <c r="AA36" s="123" t="str">
        <f>TEXT(VLOOKUP($C34,区間記録8,4),"00'00")</f>
        <v/>
      </c>
      <c r="AB36" s="123"/>
      <c r="AC36" s="24" t="str">
        <f>TEXT(VLOOKUP(C34,躍進,6),"(#)")</f>
        <v/>
      </c>
      <c r="AD36" s="25" t="str">
        <f>IF(VLOOKUP(C34,躍進,4)="","",IF(VLOOKUP(C34,躍進,4)&lt;0,TEXT(INT(ABS(VLOOKUP(C34,躍進,4))/60)*100+MOD(ABS(VLOOKUP(C34,躍進,4)),60),"-00'00"),TEXT(INT(VLOOKUP(C34,躍進,4)/60)*100+MOD(VLOOKUP(C34,躍進,4),60),"+00'00")))</f>
        <v/>
      </c>
    </row>
    <row r="37" spans="2:30" ht="15" customHeight="1">
      <c r="B37" s="112">
        <v>10</v>
      </c>
      <c r="C37" s="120">
        <f>VLOOKUP(B37,区間6,2)</f>
        <v>6</v>
      </c>
      <c r="D37" s="27" t="str">
        <f>IF(COUNT(C37)=0,"",VLOOKUP(C37,出場校,2))</f>
        <v>帯山中学校Ｃ</v>
      </c>
      <c r="E37" s="117" t="str">
        <f>IF(COUNT($C37)=0,"",VLOOKUP($C37,選手名,VLOOKUP($C37,オーダー,E$6+1)+1))</f>
        <v>旅井　温太</v>
      </c>
      <c r="F37" s="117"/>
      <c r="G37" s="28">
        <f>IF(COUNT($C37)=0,"",VLOOKUP($C37,選手学年,VLOOKUP($C37,オーダー,E$6+1)+1))</f>
        <v>1</v>
      </c>
      <c r="H37" s="116" t="str">
        <f>IF(COUNT($C37)=0,"",VLOOKUP($C37,選手名,VLOOKUP($C37,オーダー,H$6+1)+1))</f>
        <v>小西　諒哉</v>
      </c>
      <c r="I37" s="117"/>
      <c r="J37" s="28">
        <f>IF(COUNT($C37)=0,"",VLOOKUP($C37,選手学年,VLOOKUP($C37,オーダー,H$6+1)+1))</f>
        <v>1</v>
      </c>
      <c r="K37" s="116" t="str">
        <f>IF(COUNT($C37)=0,"",VLOOKUP($C37,選手名,VLOOKUP($C37,オーダー,K$6+1)+1))</f>
        <v>亀田　海太郎</v>
      </c>
      <c r="L37" s="117"/>
      <c r="M37" s="28">
        <f>IF(COUNT($C37)=0,"",VLOOKUP($C37,選手学年,VLOOKUP($C37,オーダー,K$6+1)+1))</f>
        <v>1</v>
      </c>
      <c r="N37" s="116" t="str">
        <f>IF(COUNT($C37)=0,"",VLOOKUP($C37,選手名,VLOOKUP($C37,オーダー,N$6+1)+1))</f>
        <v>荒牧　正太郎</v>
      </c>
      <c r="O37" s="117"/>
      <c r="P37" s="28">
        <f>IF(COUNT($C37)=0,"",VLOOKUP($C37,選手学年,VLOOKUP($C37,オーダー,N$6+1)+1))</f>
        <v>2</v>
      </c>
      <c r="Q37" s="116" t="str">
        <f>IF(COUNT($C37)=0,"",VLOOKUP($C37,選手名,VLOOKUP($C37,オーダー,Q$6+1)+1))</f>
        <v>加来　悠馬</v>
      </c>
      <c r="R37" s="117"/>
      <c r="S37" s="28">
        <f>IF(COUNT($C37)=0,"",VLOOKUP($C37,選手学年,VLOOKUP($C37,オーダー,Q$6+1)+1))</f>
        <v>1</v>
      </c>
      <c r="T37" s="116" t="str">
        <f>IF(COUNT($C37)=0,"",VLOOKUP($C37,選手名,VLOOKUP($C37,オーダー,T$6+1)+1))</f>
        <v>平生　雅都</v>
      </c>
      <c r="U37" s="117"/>
      <c r="V37" s="29">
        <f>IF(COUNT($C37)=0,"",VLOOKUP($C37,選手学年,VLOOKUP($C37,オーダー,T$6+1)+1))</f>
        <v>2</v>
      </c>
      <c r="W37" s="116" t="str">
        <f>IF(COUNT($C37)=0,"",VLOOKUP($C37,選手名,VLOOKUP($C37,オーダー,W$6+1)+1))</f>
        <v>中満　航大</v>
      </c>
      <c r="X37" s="117"/>
      <c r="Y37" s="28">
        <f>IF(COUNT($C37)=0,"",VLOOKUP($C37,選手学年,VLOOKUP($C37,オーダー,W$6+1)+1))</f>
        <v>3</v>
      </c>
      <c r="Z37" s="116" t="str">
        <f>IF(COUNT($C37)=0,"",VLOOKUP($C37,選手名,VLOOKUP($C37,オーダー,Z$6+1)+1))</f>
        <v>平井　拓磨</v>
      </c>
      <c r="AA37" s="117"/>
      <c r="AB37" s="28">
        <f>IF(COUNT($C37)=0,"",VLOOKUP($C37,選手学年,VLOOKUP($C37,オーダー,Z$6+1)+1))</f>
        <v>2</v>
      </c>
      <c r="AC37" s="118" t="str">
        <f>TEXT(VLOOKUP(C37,出場校,6)*10000+VLOOKUP(C37,出場校,7)*100+VLOOKUP(C37,出場校,8),"00'00")</f>
        <v>00'00</v>
      </c>
      <c r="AD37" s="119"/>
    </row>
    <row r="38" spans="2:30" ht="15" customHeight="1">
      <c r="B38" s="112"/>
      <c r="C38" s="114"/>
      <c r="D38" s="20" t="str">
        <f>IF(COUNT(C37)=0,"",TEXT(VLOOKUP(C37,出場校,3),"(@)"))</f>
        <v>(熊本市)</v>
      </c>
      <c r="E38" s="21"/>
      <c r="F38" s="107"/>
      <c r="G38" s="107"/>
      <c r="H38" s="22" t="str">
        <f>TEXT(VLOOKUP($C37,順位変動,H$6*2),"(#)")</f>
        <v>(9)</v>
      </c>
      <c r="I38" s="107" t="str">
        <f>IF(VLOOKUP(VLOOKUP($C37,順位変動,H$6*2),区間2,4)&lt;10000,TEXT(VLOOKUP(VLOOKUP($C37,順位変動,H$6*2),区間2,4),"00'00"),TEXT(VLOOKUP(VLOOKUP($C37,順位変動,H$6*2),区間2,4),"#°00'00"))</f>
        <v>18'50</v>
      </c>
      <c r="J38" s="107"/>
      <c r="K38" s="22" t="str">
        <f>TEXT(VLOOKUP($C37,順位変動,K$6*2),"(#)")</f>
        <v>(10)</v>
      </c>
      <c r="L38" s="107" t="str">
        <f>IF(VLOOKUP(VLOOKUP($C37,順位変動,K$6*2),区間3,4)&lt;10000,TEXT(VLOOKUP(VLOOKUP($C37,順位変動,K$6*2),区間3,4),"00'00"),TEXT(VLOOKUP(VLOOKUP($C37,順位変動,K$6*2),区間3,4),"#°00'00"))</f>
        <v>29'30</v>
      </c>
      <c r="M38" s="107"/>
      <c r="N38" s="22" t="str">
        <f>TEXT(VLOOKUP($C37,順位変動,N$6*2),"(#)")</f>
        <v>(10)</v>
      </c>
      <c r="O38" s="107" t="str">
        <f>IF(VLOOKUP(VLOOKUP($C37,順位変動,N$6*2),区間4,4)&lt;10000,TEXT(VLOOKUP(VLOOKUP($C37,順位変動,N$6*2),区間4,4),"00'00"),TEXT(VLOOKUP(VLOOKUP($C37,順位変動,N$6*2),区間4,4),"#°00'00"))</f>
        <v>40'17</v>
      </c>
      <c r="P38" s="107"/>
      <c r="Q38" s="22" t="str">
        <f>TEXT(VLOOKUP($C37,順位変動,Q$6*2),"(#)")</f>
        <v>(10)</v>
      </c>
      <c r="R38" s="107" t="str">
        <f>IF(VLOOKUP(VLOOKUP($C37,順位変動,Q$6*2),区間5,4)&lt;10000,TEXT(VLOOKUP(VLOOKUP($C37,順位変動,Q$6*2),区間5,4),"00'00"),TEXT(VLOOKUP(VLOOKUP($C37,順位変動,Q$6*2),区間5,4),"#°00'00"))</f>
        <v>50'10</v>
      </c>
      <c r="S38" s="107"/>
      <c r="T38" s="22" t="str">
        <f>TEXT(VLOOKUP($C37,順位変動,T$6*2),"(#)")</f>
        <v>(10)</v>
      </c>
      <c r="U38" s="107" t="str">
        <f>IF(VLOOKUP(VLOOKUP($C37,順位変動,T$6*2),区間6,4)&lt;10000,TEXT(VLOOKUP(VLOOKUP($C37,順位変動,T$6*2),区間6,4),"00'00"),TEXT(VLOOKUP(VLOOKUP($C37,順位変動,T$6*2),区間6,4),"#°00'00"))</f>
        <v>1°02'09</v>
      </c>
      <c r="V38" s="108"/>
      <c r="W38" s="22" t="str">
        <f>TEXT(VLOOKUP($C37,順位変動,W$6*2),"(#)")</f>
        <v/>
      </c>
      <c r="X38" s="107" t="e">
        <f>IF(VLOOKUP(VLOOKUP($C37,順位変動,W$6*2),区間7,4)&lt;10000,TEXT(VLOOKUP(VLOOKUP($C37,順位変動,W$6*2),区間7,4),"00'00"),TEXT(VLOOKUP(VLOOKUP($C37,順位変動,W$6*2),区間7,4),"#°00'00"))</f>
        <v>#N/A</v>
      </c>
      <c r="Y38" s="107"/>
      <c r="Z38" s="22" t="str">
        <f>TEXT(VLOOKUP($C37,順位変動,Z$6*2),"(#)")</f>
        <v/>
      </c>
      <c r="AA38" s="107" t="e">
        <f>IF(VLOOKUP(VLOOKUP($C37,順位変動,Z$6*2),区間8,4)&lt;10000,TEXT(VLOOKUP(VLOOKUP($C37,順位変動,Z$6*2),区間8,4),"00'00"),TEXT(VLOOKUP(VLOOKUP($C37,順位変動,Z$6*2),区間8,4),"#°00'00"))</f>
        <v>#N/A</v>
      </c>
      <c r="AB38" s="107"/>
      <c r="AC38" s="121" t="str">
        <f>U38</f>
        <v>1°02'09</v>
      </c>
      <c r="AD38" s="122"/>
    </row>
    <row r="39" spans="2:30" ht="15" customHeight="1">
      <c r="B39" s="112"/>
      <c r="C39" s="115"/>
      <c r="D39" s="23" t="str">
        <f>IF(COUNT(C37)=0,"",TEXT(VLOOKUP(B37,区間6,4),"00分00秒"))</f>
        <v>102分09秒</v>
      </c>
      <c r="E39" s="30" t="str">
        <f>TEXT(VLOOKUP($C37,順位変動,E$6*2),"(#)")</f>
        <v>(8)</v>
      </c>
      <c r="F39" s="123" t="str">
        <f>IF(VLOOKUP(VLOOKUP($C37,順位変動,E$6*2),区間1,4)&lt;10000,TEXT(VLOOKUP(VLOOKUP($C37,順位変動,E$6*2),区間1,4),"00'00"),TEXT(VLOOKUP(VLOOKUP($C37,順位変動,E$6*2),区間1,4),"#°00'00"))</f>
        <v>09'14</v>
      </c>
      <c r="G39" s="123"/>
      <c r="H39" s="31" t="str">
        <f>TEXT(VLOOKUP($C37,区間記録2,2),"(#)")</f>
        <v>(9)</v>
      </c>
      <c r="I39" s="123" t="str">
        <f>TEXT(VLOOKUP($C37,区間記録2,4),"00'00")</f>
        <v>09'36</v>
      </c>
      <c r="J39" s="123"/>
      <c r="K39" s="31" t="str">
        <f>TEXT(VLOOKUP($C37,区間記録3,2),"(#)")</f>
        <v>(10)</v>
      </c>
      <c r="L39" s="123" t="str">
        <f>TEXT(VLOOKUP($C37,区間記録3,4),"00'00")</f>
        <v>10'40</v>
      </c>
      <c r="M39" s="123"/>
      <c r="N39" s="31" t="str">
        <f>TEXT(VLOOKUP($C37,区間記録4,2),"(#)")</f>
        <v>(10)</v>
      </c>
      <c r="O39" s="123" t="str">
        <f>TEXT(VLOOKUP($C37,区間記録4,4),"00'00")</f>
        <v>10'47</v>
      </c>
      <c r="P39" s="123"/>
      <c r="Q39" s="31" t="str">
        <f>TEXT(VLOOKUP($C37,区間記録5,2),"(#)")</f>
        <v>(7)</v>
      </c>
      <c r="R39" s="123" t="str">
        <f>TEXT(VLOOKUP($C37,区間記録5,4),"00'00")</f>
        <v>09'53</v>
      </c>
      <c r="S39" s="123"/>
      <c r="T39" s="31" t="str">
        <f>TEXT(VLOOKUP($C37,区間記録6,2),"(#)")</f>
        <v>(11)</v>
      </c>
      <c r="U39" s="123" t="str">
        <f>TEXT(VLOOKUP($C37,区間記録6,4),"00'00")</f>
        <v>11'59</v>
      </c>
      <c r="V39" s="124"/>
      <c r="W39" s="31" t="str">
        <f>TEXT(VLOOKUP($C37,区間記録7,2),"(#)")</f>
        <v/>
      </c>
      <c r="X39" s="123" t="str">
        <f>TEXT(VLOOKUP($C37,区間記録7,4),"00'00")</f>
        <v/>
      </c>
      <c r="Y39" s="123"/>
      <c r="Z39" s="31" t="str">
        <f>TEXT(VLOOKUP($C37,区間記録8,2),"(#)")</f>
        <v/>
      </c>
      <c r="AA39" s="123" t="str">
        <f>TEXT(VLOOKUP($C37,区間記録8,4),"00'00")</f>
        <v/>
      </c>
      <c r="AB39" s="123"/>
      <c r="AC39" s="32" t="str">
        <f>TEXT(VLOOKUP(C37,躍進,6),"(#)")</f>
        <v/>
      </c>
      <c r="AD39" s="33" t="str">
        <f>IF(VLOOKUP(C37,躍進,4)="","",IF(VLOOKUP(C37,躍進,4)&lt;0,TEXT(INT(ABS(VLOOKUP(C37,躍進,4))/60)*100+MOD(ABS(VLOOKUP(C37,躍進,4)),60),"-00'00"),TEXT(INT(VLOOKUP(C37,躍進,4)/60)*100+MOD(VLOOKUP(C37,躍進,4),60),"+00'00")))</f>
        <v/>
      </c>
    </row>
    <row r="40" spans="2:30" ht="15" customHeight="1">
      <c r="B40" s="112">
        <v>11</v>
      </c>
      <c r="C40" s="120">
        <f>VLOOKUP(B40,区間6,2)</f>
        <v>11</v>
      </c>
      <c r="D40" s="27" t="str">
        <f>IF(COUNT(C40)=0,"",VLOOKUP(C40,出場校,2))</f>
        <v>都野中学校Ｂ</v>
      </c>
      <c r="E40" s="117" t="str">
        <f>IF(COUNT($C40)=0,"",VLOOKUP($C40,選手名,VLOOKUP($C40,オーダー,E$6+1)+1))</f>
        <v>後藤　陽登</v>
      </c>
      <c r="F40" s="117"/>
      <c r="G40" s="28">
        <f>IF(COUNT($C40)=0,"",VLOOKUP($C40,選手学年,VLOOKUP($C40,オーダー,E$6+1)+1))</f>
        <v>2</v>
      </c>
      <c r="H40" s="116" t="str">
        <f>IF(COUNT($C40)=0,"",VLOOKUP($C40,選手名,VLOOKUP($C40,オーダー,H$6+1)+1))</f>
        <v>内田　龍之介</v>
      </c>
      <c r="I40" s="117"/>
      <c r="J40" s="28">
        <f>IF(COUNT($C40)=0,"",VLOOKUP($C40,選手学年,VLOOKUP($C40,オーダー,H$6+1)+1))</f>
        <v>1</v>
      </c>
      <c r="K40" s="116" t="str">
        <f>IF(COUNT($C40)=0,"",VLOOKUP($C40,選手名,VLOOKUP($C40,オーダー,K$6+1)+1))</f>
        <v>渡邊　崇一朗</v>
      </c>
      <c r="L40" s="117"/>
      <c r="M40" s="28">
        <f>IF(COUNT($C40)=0,"",VLOOKUP($C40,選手学年,VLOOKUP($C40,オーダー,K$6+1)+1))</f>
        <v>2</v>
      </c>
      <c r="N40" s="116" t="str">
        <f>IF(COUNT($C40)=0,"",VLOOKUP($C40,選手名,VLOOKUP($C40,オーダー,N$6+1)+1))</f>
        <v>畑山　勇太</v>
      </c>
      <c r="O40" s="117"/>
      <c r="P40" s="28">
        <f>IF(COUNT($C40)=0,"",VLOOKUP($C40,選手学年,VLOOKUP($C40,オーダー,N$6+1)+1))</f>
        <v>2</v>
      </c>
      <c r="Q40" s="116" t="str">
        <f>IF(COUNT($C40)=0,"",VLOOKUP($C40,選手名,VLOOKUP($C40,オーダー,Q$6+1)+1))</f>
        <v>内田　浩太朗</v>
      </c>
      <c r="R40" s="117"/>
      <c r="S40" s="28">
        <f>IF(COUNT($C40)=0,"",VLOOKUP($C40,選手学年,VLOOKUP($C40,オーダー,Q$6+1)+1))</f>
        <v>2</v>
      </c>
      <c r="T40" s="116" t="str">
        <f>IF(COUNT($C40)=0,"",VLOOKUP($C40,選手名,VLOOKUP($C40,オーダー,T$6+1)+1))</f>
        <v>吉野　龍昇</v>
      </c>
      <c r="U40" s="117"/>
      <c r="V40" s="29">
        <f>IF(COUNT($C40)=0,"",VLOOKUP($C40,選手学年,VLOOKUP($C40,オーダー,T$6+1)+1))</f>
        <v>2</v>
      </c>
      <c r="W40" s="116" t="str">
        <f>IF(COUNT($C40)=0,"",VLOOKUP($C40,選手名,VLOOKUP($C40,オーダー,W$6+1)+1))</f>
        <v>後藤　将汰</v>
      </c>
      <c r="X40" s="117"/>
      <c r="Y40" s="28">
        <f>IF(COUNT($C40)=0,"",VLOOKUP($C40,選手学年,VLOOKUP($C40,オーダー,W$6+1)+1))</f>
        <v>1</v>
      </c>
      <c r="Z40" s="116" t="str">
        <f>IF(COUNT($C40)=0,"",VLOOKUP($C40,選手名,VLOOKUP($C40,オーダー,Z$6+1)+1))</f>
        <v>森髙　滉陽</v>
      </c>
      <c r="AA40" s="117"/>
      <c r="AB40" s="28">
        <f>IF(COUNT($C40)=0,"",VLOOKUP($C40,選手学年,VLOOKUP($C40,オーダー,Z$6+1)+1))</f>
        <v>1</v>
      </c>
      <c r="AC40" s="118" t="str">
        <f>TEXT(VLOOKUP(C40,出場校,6)*10000+VLOOKUP(C40,出場校,7)*100+VLOOKUP(C40,出場校,8),"00'00")</f>
        <v>00'00</v>
      </c>
      <c r="AD40" s="119"/>
    </row>
    <row r="41" spans="2:30" ht="15" customHeight="1">
      <c r="B41" s="112"/>
      <c r="C41" s="114"/>
      <c r="D41" s="20" t="str">
        <f>IF(COUNT(C40)=0,"",TEXT(VLOOKUP(C40,出場校,3),"(@)"))</f>
        <v>(竹田市)</v>
      </c>
      <c r="E41" s="21"/>
      <c r="F41" s="107"/>
      <c r="G41" s="107"/>
      <c r="H41" s="22" t="str">
        <f>TEXT(VLOOKUP($C40,順位変動,H$6*2),"(#)")</f>
        <v>(11)</v>
      </c>
      <c r="I41" s="107" t="str">
        <f>IF(VLOOKUP(VLOOKUP($C40,順位変動,H$6*2),区間2,4)&lt;10000,TEXT(VLOOKUP(VLOOKUP($C40,順位変動,H$6*2),区間2,4),"00'00"),TEXT(VLOOKUP(VLOOKUP($C40,順位変動,H$6*2),区間2,4),"#°00'00"))</f>
        <v>20'13</v>
      </c>
      <c r="J41" s="107"/>
      <c r="K41" s="22" t="str">
        <f>TEXT(VLOOKUP($C40,順位変動,K$6*2),"(#)")</f>
        <v>(11)</v>
      </c>
      <c r="L41" s="107" t="str">
        <f>IF(VLOOKUP(VLOOKUP($C40,順位変動,K$6*2),区間3,4)&lt;10000,TEXT(VLOOKUP(VLOOKUP($C40,順位変動,K$6*2),区間3,4),"00'00"),TEXT(VLOOKUP(VLOOKUP($C40,順位変動,K$6*2),区間3,4),"#°00'00"))</f>
        <v>31'15</v>
      </c>
      <c r="M41" s="107"/>
      <c r="N41" s="22" t="str">
        <f>TEXT(VLOOKUP($C40,順位変動,N$6*2),"(#)")</f>
        <v>(11)</v>
      </c>
      <c r="O41" s="107" t="str">
        <f>IF(VLOOKUP(VLOOKUP($C40,順位変動,N$6*2),区間4,4)&lt;10000,TEXT(VLOOKUP(VLOOKUP($C40,順位変動,N$6*2),区間4,4),"00'00"),TEXT(VLOOKUP(VLOOKUP($C40,順位変動,N$6*2),区間4,4),"#°00'00"))</f>
        <v>43'20</v>
      </c>
      <c r="P41" s="107"/>
      <c r="Q41" s="22" t="str">
        <f>TEXT(VLOOKUP($C40,順位変動,Q$6*2),"(#)")</f>
        <v>(11)</v>
      </c>
      <c r="R41" s="107" t="str">
        <f>IF(VLOOKUP(VLOOKUP($C40,順位変動,Q$6*2),区間5,4)&lt;10000,TEXT(VLOOKUP(VLOOKUP($C40,順位変動,Q$6*2),区間5,4),"00'00"),TEXT(VLOOKUP(VLOOKUP($C40,順位変動,Q$6*2),区間5,4),"#°00'00"))</f>
        <v>54'18</v>
      </c>
      <c r="S41" s="107"/>
      <c r="T41" s="22" t="str">
        <f>TEXT(VLOOKUP($C40,順位変動,T$6*2),"(#)")</f>
        <v>(11)</v>
      </c>
      <c r="U41" s="107" t="str">
        <f>IF(VLOOKUP(VLOOKUP($C40,順位変動,T$6*2),区間6,4)&lt;10000,TEXT(VLOOKUP(VLOOKUP($C40,順位変動,T$6*2),区間6,4),"00'00"),TEXT(VLOOKUP(VLOOKUP($C40,順位変動,T$6*2),区間6,4),"#°00'00"))</f>
        <v>1°05'46</v>
      </c>
      <c r="V41" s="108"/>
      <c r="W41" s="22" t="str">
        <f>TEXT(VLOOKUP($C40,順位変動,W$6*2),"(#)")</f>
        <v/>
      </c>
      <c r="X41" s="107" t="e">
        <f>IF(VLOOKUP(VLOOKUP($C40,順位変動,W$6*2),区間7,4)&lt;10000,TEXT(VLOOKUP(VLOOKUP($C40,順位変動,W$6*2),区間7,4),"00'00"),TEXT(VLOOKUP(VLOOKUP($C40,順位変動,W$6*2),区間7,4),"#°00'00"))</f>
        <v>#N/A</v>
      </c>
      <c r="Y41" s="107"/>
      <c r="Z41" s="22" t="str">
        <f>TEXT(VLOOKUP($C40,順位変動,Z$6*2),"(#)")</f>
        <v/>
      </c>
      <c r="AA41" s="107" t="e">
        <f>IF(VLOOKUP(VLOOKUP($C40,順位変動,Z$6*2),区間8,4)&lt;10000,TEXT(VLOOKUP(VLOOKUP($C40,順位変動,Z$6*2),区間8,4),"00'00"),TEXT(VLOOKUP(VLOOKUP($C40,順位変動,Z$6*2),区間8,4),"#°00'00"))</f>
        <v>#N/A</v>
      </c>
      <c r="AB41" s="107"/>
      <c r="AC41" s="121" t="str">
        <f>U41</f>
        <v>1°05'46</v>
      </c>
      <c r="AD41" s="122"/>
    </row>
    <row r="42" spans="2:30" ht="15" customHeight="1" thickBot="1">
      <c r="B42" s="126"/>
      <c r="C42" s="127"/>
      <c r="D42" s="37" t="str">
        <f>IF(COUNT(C40)=0,"",TEXT(VLOOKUP(B40,区間6,4),"00分00秒"))</f>
        <v>105分46秒</v>
      </c>
      <c r="E42" s="38" t="str">
        <f>TEXT(VLOOKUP($C40,順位変動,E$6*2),"(#)")</f>
        <v>(11)</v>
      </c>
      <c r="F42" s="128" t="str">
        <f>IF(VLOOKUP(VLOOKUP($C40,順位変動,E$6*2),区間1,4)&lt;10000,TEXT(VLOOKUP(VLOOKUP($C40,順位変動,E$6*2),区間1,4),"00'00"),TEXT(VLOOKUP(VLOOKUP($C40,順位変動,E$6*2),区間1,4),"#°00'00"))</f>
        <v>09'40</v>
      </c>
      <c r="G42" s="128"/>
      <c r="H42" s="39" t="str">
        <f>TEXT(VLOOKUP($C40,区間記録2,2),"(#)")</f>
        <v>(11)</v>
      </c>
      <c r="I42" s="128" t="str">
        <f>TEXT(VLOOKUP($C40,区間記録2,4),"00'00")</f>
        <v>10'33</v>
      </c>
      <c r="J42" s="128"/>
      <c r="K42" s="39" t="str">
        <f>TEXT(VLOOKUP($C40,区間記録3,2),"(#)")</f>
        <v>(11)</v>
      </c>
      <c r="L42" s="128" t="str">
        <f>TEXT(VLOOKUP($C40,区間記録3,4),"00'00")</f>
        <v>11'02</v>
      </c>
      <c r="M42" s="128"/>
      <c r="N42" s="39" t="str">
        <f>TEXT(VLOOKUP($C40,区間記録4,2),"(#)")</f>
        <v>(11)</v>
      </c>
      <c r="O42" s="128" t="str">
        <f>TEXT(VLOOKUP($C40,区間記録4,4),"00'00")</f>
        <v>12'05</v>
      </c>
      <c r="P42" s="128"/>
      <c r="Q42" s="39" t="str">
        <f>TEXT(VLOOKUP($C40,区間記録5,2),"(#)")</f>
        <v>(11)</v>
      </c>
      <c r="R42" s="128" t="str">
        <f>TEXT(VLOOKUP($C40,区間記録5,4),"00'00")</f>
        <v>10'58</v>
      </c>
      <c r="S42" s="128"/>
      <c r="T42" s="39" t="str">
        <f>TEXT(VLOOKUP($C40,区間記録6,2),"(#)")</f>
        <v>(10)</v>
      </c>
      <c r="U42" s="128" t="str">
        <f>TEXT(VLOOKUP($C40,区間記録6,4),"00'00")</f>
        <v>11'28</v>
      </c>
      <c r="V42" s="129"/>
      <c r="W42" s="39" t="str">
        <f>TEXT(VLOOKUP($C40,区間記録7,2),"(#)")</f>
        <v/>
      </c>
      <c r="X42" s="128" t="str">
        <f>TEXT(VLOOKUP($C40,区間記録7,4),"00'00")</f>
        <v/>
      </c>
      <c r="Y42" s="128"/>
      <c r="Z42" s="39" t="str">
        <f>TEXT(VLOOKUP($C40,区間記録8,2),"(#)")</f>
        <v/>
      </c>
      <c r="AA42" s="128" t="str">
        <f>TEXT(VLOOKUP($C40,区間記録8,4),"00'00")</f>
        <v/>
      </c>
      <c r="AB42" s="128"/>
      <c r="AC42" s="40" t="str">
        <f>TEXT(VLOOKUP(C40,躍進,6),"(#)")</f>
        <v/>
      </c>
      <c r="AD42" s="41" t="str">
        <f>IF(VLOOKUP(C40,躍進,4)="","",IF(VLOOKUP(C40,躍進,4)&lt;0,TEXT(INT(ABS(VLOOKUP(C40,躍進,4))/60)*100+MOD(ABS(VLOOKUP(C40,躍進,4)),60),"-00'00"),TEXT(INT(VLOOKUP(C40,躍進,4)/60)*100+MOD(VLOOKUP(C40,躍進,4),60),"+00'00")))</f>
        <v/>
      </c>
    </row>
    <row r="43" spans="2:30" ht="15" hidden="1" customHeight="1">
      <c r="B43" s="125">
        <v>12</v>
      </c>
      <c r="C43" s="114">
        <f>VLOOKUP(B43,区間6,2)</f>
        <v>12</v>
      </c>
      <c r="D43" s="20" t="str">
        <f>IF(COUNT(C43)=0,"",VLOOKUP(C43,出場校,2))</f>
        <v>朝地中学校</v>
      </c>
      <c r="E43" s="94" t="str">
        <f>IF(COUNT($C43)=0,"",VLOOKUP($C43,選手名,VLOOKUP($C43,オーダー,E$6+1)+1))</f>
        <v>阿南　大知</v>
      </c>
      <c r="F43" s="94"/>
      <c r="G43" s="35">
        <f>IF(COUNT($C43)=0,"",VLOOKUP($C43,選手学年,VLOOKUP($C43,オーダー,E$6+1)+1))</f>
        <v>3</v>
      </c>
      <c r="H43" s="93" t="str">
        <f>IF(COUNT($C43)=0,"",VLOOKUP($C43,選手名,VLOOKUP($C43,オーダー,H$6+1)+1))</f>
        <v>安藤　晃平</v>
      </c>
      <c r="I43" s="94"/>
      <c r="J43" s="35">
        <f>IF(COUNT($C43)=0,"",VLOOKUP($C43,選手学年,VLOOKUP($C43,オーダー,H$6+1)+1))</f>
        <v>3</v>
      </c>
      <c r="K43" s="93" t="str">
        <f>IF(COUNT($C43)=0,"",VLOOKUP($C43,選手名,VLOOKUP($C43,オーダー,K$6+1)+1))</f>
        <v>小代　航輔</v>
      </c>
      <c r="L43" s="94"/>
      <c r="M43" s="35">
        <f>IF(COUNT($C43)=0,"",VLOOKUP($C43,選手学年,VLOOKUP($C43,オーダー,K$6+1)+1))</f>
        <v>3</v>
      </c>
      <c r="N43" s="93" t="str">
        <f>IF(COUNT($C43)=0,"",VLOOKUP($C43,選手名,VLOOKUP($C43,オーダー,N$6+1)+1))</f>
        <v>小代　凌輔</v>
      </c>
      <c r="O43" s="94"/>
      <c r="P43" s="35">
        <f>IF(COUNT($C43)=0,"",VLOOKUP($C43,選手学年,VLOOKUP($C43,オーダー,N$6+1)+1))</f>
        <v>3</v>
      </c>
      <c r="Q43" s="93" t="str">
        <f>IF(COUNT($C43)=0,"",VLOOKUP($C43,選手名,VLOOKUP($C43,オーダー,Q$6+1)+1))</f>
        <v>波田野　天輝</v>
      </c>
      <c r="R43" s="94"/>
      <c r="S43" s="35">
        <f>IF(COUNT($C43)=0,"",VLOOKUP($C43,選手学年,VLOOKUP($C43,オーダー,Q$6+1)+1))</f>
        <v>3</v>
      </c>
      <c r="T43" s="93" t="str">
        <f>IF(COUNT($C43)=0,"",VLOOKUP($C43,選手名,VLOOKUP($C43,オーダー,T$6+1)+1))</f>
        <v>溝口　侑也</v>
      </c>
      <c r="U43" s="94"/>
      <c r="V43" s="36">
        <f>IF(COUNT($C43)=0,"",VLOOKUP($C43,選手学年,VLOOKUP($C43,オーダー,T$6+1)+1))</f>
        <v>3</v>
      </c>
      <c r="W43" s="93">
        <f>IF(COUNT($C43)=0,"",VLOOKUP($C43,選手名,VLOOKUP($C43,オーダー,W$6+1)+1))</f>
        <v>12</v>
      </c>
      <c r="X43" s="94"/>
      <c r="Y43" s="35">
        <f>IF(COUNT($C43)=0,"",VLOOKUP($C43,選手学年,VLOOKUP($C43,オーダー,W$6+1)+1))</f>
        <v>12</v>
      </c>
      <c r="Z43" s="93">
        <f>IF(COUNT($C43)=0,"",VLOOKUP($C43,選手名,VLOOKUP($C43,オーダー,Z$6+1)+1))</f>
        <v>12</v>
      </c>
      <c r="AA43" s="94"/>
      <c r="AB43" s="35">
        <f>IF(COUNT($C43)=0,"",VLOOKUP($C43,選手学年,VLOOKUP($C43,オーダー,Z$6+1)+1))</f>
        <v>12</v>
      </c>
      <c r="AC43" s="121" t="str">
        <f>TEXT(VLOOKUP(C43,出場校,6)*10000+VLOOKUP(C43,出場校,7)*100+VLOOKUP(C43,出場校,8),"00'00")</f>
        <v>00'00</v>
      </c>
      <c r="AD43" s="122"/>
    </row>
    <row r="44" spans="2:30" ht="15" hidden="1" customHeight="1">
      <c r="B44" s="112"/>
      <c r="C44" s="114"/>
      <c r="D44" s="20" t="str">
        <f>IF(COUNT(C43)=0,"",TEXT(VLOOKUP(C43,出場校,3),"(@)"))</f>
        <v>(豊後大野市)</v>
      </c>
      <c r="E44" s="21"/>
      <c r="F44" s="107"/>
      <c r="G44" s="107"/>
      <c r="H44" s="22" t="str">
        <f>TEXT(VLOOKUP($C43,順位変動,H$6*2),"(#)")</f>
        <v>(12)</v>
      </c>
      <c r="I44" s="107" t="str">
        <f>IF(VLOOKUP(VLOOKUP($C43,順位変動,H$6*2),区間2,4)&lt;10000,TEXT(VLOOKUP(VLOOKUP($C43,順位変動,H$6*2),区間2,4),"00'00"),TEXT(VLOOKUP(VLOOKUP($C43,順位変動,H$6*2),区間2,4),"#°00'00"))</f>
        <v>2°00'00</v>
      </c>
      <c r="J44" s="107"/>
      <c r="K44" s="22" t="str">
        <f>TEXT(VLOOKUP($C43,順位変動,K$6*2),"(#)")</f>
        <v>(12)</v>
      </c>
      <c r="L44" s="107" t="str">
        <f>IF(VLOOKUP(VLOOKUP($C43,順位変動,K$6*2),区間3,4)&lt;10000,TEXT(VLOOKUP(VLOOKUP($C43,順位変動,K$6*2),区間3,4),"00'00"),TEXT(VLOOKUP(VLOOKUP($C43,順位変動,K$6*2),区間3,4),"#°00'00"))</f>
        <v>3°00'00</v>
      </c>
      <c r="M44" s="107"/>
      <c r="N44" s="22" t="str">
        <f>TEXT(VLOOKUP($C43,順位変動,N$6*2),"(#)")</f>
        <v>(12)</v>
      </c>
      <c r="O44" s="107" t="str">
        <f>IF(VLOOKUP(VLOOKUP($C43,順位変動,N$6*2),区間4,4)&lt;10000,TEXT(VLOOKUP(VLOOKUP($C43,順位変動,N$6*2),区間4,4),"00'00"),TEXT(VLOOKUP(VLOOKUP($C43,順位変動,N$6*2),区間4,4),"#°00'00"))</f>
        <v>4°00'00</v>
      </c>
      <c r="P44" s="107"/>
      <c r="Q44" s="22" t="str">
        <f>TEXT(VLOOKUP($C43,順位変動,Q$6*2),"(#)")</f>
        <v>(12)</v>
      </c>
      <c r="R44" s="107" t="str">
        <f>IF(VLOOKUP(VLOOKUP($C43,順位変動,Q$6*2),区間5,4)&lt;10000,TEXT(VLOOKUP(VLOOKUP($C43,順位変動,Q$6*2),区間5,4),"00'00"),TEXT(VLOOKUP(VLOOKUP($C43,順位変動,Q$6*2),区間5,4),"#°00'00"))</f>
        <v>5°00'00</v>
      </c>
      <c r="S44" s="107"/>
      <c r="T44" s="22" t="str">
        <f>TEXT(VLOOKUP($C43,順位変動,T$6*2),"(#)")</f>
        <v>(12)</v>
      </c>
      <c r="U44" s="107" t="str">
        <f>IF(VLOOKUP(VLOOKUP($C43,順位変動,T$6*2),区間6,4)&lt;10000,TEXT(VLOOKUP(VLOOKUP($C43,順位変動,T$6*2),区間6,4),"00'00"),TEXT(VLOOKUP(VLOOKUP($C43,順位変動,T$6*2),区間6,4),"#°00'00"))</f>
        <v>6°00'00</v>
      </c>
      <c r="V44" s="108"/>
      <c r="W44" s="22" t="str">
        <f>TEXT(VLOOKUP($C43,順位変動,W$6*2),"(#)")</f>
        <v/>
      </c>
      <c r="X44" s="107" t="e">
        <f>IF(VLOOKUP(VLOOKUP($C43,順位変動,W$6*2),区間7,4)&lt;10000,TEXT(VLOOKUP(VLOOKUP($C43,順位変動,W$6*2),区間7,4),"00'00"),TEXT(VLOOKUP(VLOOKUP($C43,順位変動,W$6*2),区間7,4),"#°00'00"))</f>
        <v>#N/A</v>
      </c>
      <c r="Y44" s="107"/>
      <c r="Z44" s="22" t="str">
        <f>TEXT(VLOOKUP($C43,順位変動,Z$6*2),"(#)")</f>
        <v/>
      </c>
      <c r="AA44" s="107" t="e">
        <f>IF(VLOOKUP(VLOOKUP($C43,順位変動,Z$6*2),区間8,4)&lt;10000,TEXT(VLOOKUP(VLOOKUP($C43,順位変動,Z$6*2),区間8,4),"00'00"),TEXT(VLOOKUP(VLOOKUP($C43,順位変動,Z$6*2),区間8,4),"#°00'00"))</f>
        <v>#N/A</v>
      </c>
      <c r="AB44" s="107"/>
      <c r="AC44" s="121" t="str">
        <f>U44</f>
        <v>6°00'00</v>
      </c>
      <c r="AD44" s="122"/>
    </row>
    <row r="45" spans="2:30" ht="15" hidden="1" customHeight="1" thickBot="1">
      <c r="B45" s="126"/>
      <c r="C45" s="127"/>
      <c r="D45" s="37" t="str">
        <f>IF(COUNT(C43)=0,"",TEXT(VLOOKUP(B43,区間6,4),"00分00秒"))</f>
        <v>600分00秒</v>
      </c>
      <c r="E45" s="38" t="str">
        <f>TEXT(VLOOKUP($C43,順位変動,E$6*2),"(#)")</f>
        <v>(12)</v>
      </c>
      <c r="F45" s="128" t="str">
        <f>IF(VLOOKUP(VLOOKUP($C43,順位変動,E$6*2),区間1,4)&lt;10000,TEXT(VLOOKUP(VLOOKUP($C43,順位変動,E$6*2),区間1,4),"00'00"),TEXT(VLOOKUP(VLOOKUP($C43,順位変動,E$6*2),区間1,4),"#°00'00"))</f>
        <v>1°00'00</v>
      </c>
      <c r="G45" s="128"/>
      <c r="H45" s="39" t="str">
        <f>TEXT(VLOOKUP($C43,区間記録2,2),"(#)")</f>
        <v>(12)</v>
      </c>
      <c r="I45" s="128" t="str">
        <f>TEXT(VLOOKUP($C43,区間記録2,4),"00'00")</f>
        <v>60'00</v>
      </c>
      <c r="J45" s="128"/>
      <c r="K45" s="39" t="str">
        <f>TEXT(VLOOKUP($C43,区間記録3,2),"(#)")</f>
        <v>(12)</v>
      </c>
      <c r="L45" s="128" t="str">
        <f>TEXT(VLOOKUP($C43,区間記録3,4),"00'00")</f>
        <v>60'00</v>
      </c>
      <c r="M45" s="128"/>
      <c r="N45" s="39" t="str">
        <f>TEXT(VLOOKUP($C43,区間記録4,2),"(#)")</f>
        <v>(12)</v>
      </c>
      <c r="O45" s="128" t="str">
        <f>TEXT(VLOOKUP($C43,区間記録4,4),"00'00")</f>
        <v>60'00</v>
      </c>
      <c r="P45" s="128"/>
      <c r="Q45" s="39" t="str">
        <f>TEXT(VLOOKUP($C43,区間記録5,2),"(#)")</f>
        <v>(12)</v>
      </c>
      <c r="R45" s="128" t="str">
        <f>TEXT(VLOOKUP($C43,区間記録5,4),"00'00")</f>
        <v>60'00</v>
      </c>
      <c r="S45" s="128"/>
      <c r="T45" s="39" t="str">
        <f>TEXT(VLOOKUP($C43,区間記録6,2),"(#)")</f>
        <v>(12)</v>
      </c>
      <c r="U45" s="128" t="str">
        <f>TEXT(VLOOKUP($C43,区間記録6,4),"00'00")</f>
        <v>60'00</v>
      </c>
      <c r="V45" s="129"/>
      <c r="W45" s="39" t="str">
        <f>TEXT(VLOOKUP($C43,区間記録7,2),"(#)")</f>
        <v/>
      </c>
      <c r="X45" s="128" t="str">
        <f>TEXT(VLOOKUP($C43,区間記録7,4),"00'00")</f>
        <v/>
      </c>
      <c r="Y45" s="128"/>
      <c r="Z45" s="39" t="str">
        <f>TEXT(VLOOKUP($C43,区間記録8,2),"(#)")</f>
        <v/>
      </c>
      <c r="AA45" s="128" t="str">
        <f>TEXT(VLOOKUP($C43,区間記録8,4),"00'00")</f>
        <v/>
      </c>
      <c r="AB45" s="128"/>
      <c r="AC45" s="40" t="str">
        <f>TEXT(VLOOKUP(C43,躍進,6),"(#)")</f>
        <v/>
      </c>
      <c r="AD45" s="41" t="str">
        <f>IF(VLOOKUP(C43,躍進,4)="","",IF(VLOOKUP(C43,躍進,4)&lt;0,TEXT(INT(ABS(VLOOKUP(C43,躍進,4))/60)*100+MOD(ABS(VLOOKUP(C43,躍進,4)),60),"-00'00"),TEXT(INT(VLOOKUP(C43,躍進,4)/60)*100+MOD(VLOOKUP(C43,躍進,4),60),"+00'00")))</f>
        <v/>
      </c>
    </row>
    <row r="46" spans="2:30" ht="15" hidden="1" customHeight="1">
      <c r="B46" s="125">
        <v>13</v>
      </c>
      <c r="C46" s="114" t="str">
        <f>VLOOKUP(B46,区間6,2)</f>
        <v/>
      </c>
      <c r="D46" s="20" t="str">
        <f>IF(COUNT(C46)=0,"",VLOOKUP(C46,出場校,2))</f>
        <v/>
      </c>
      <c r="E46" s="94" t="str">
        <f>IF(COUNT($C46)=0,"",VLOOKUP($C46,選手名,VLOOKUP($C46,オーダー,E$6+1)+1))</f>
        <v/>
      </c>
      <c r="F46" s="94"/>
      <c r="G46" s="35" t="str">
        <f>IF(COUNT($C46)=0,"",VLOOKUP($C46,選手学年,VLOOKUP($C46,オーダー,E$6+1)+1))</f>
        <v/>
      </c>
      <c r="H46" s="93" t="str">
        <f>IF(COUNT($C46)=0,"",VLOOKUP($C46,選手名,VLOOKUP($C46,オーダー,H$6+1)+1))</f>
        <v/>
      </c>
      <c r="I46" s="94"/>
      <c r="J46" s="35" t="str">
        <f>IF(COUNT($C46)=0,"",VLOOKUP($C46,選手学年,VLOOKUP($C46,オーダー,H$6+1)+1))</f>
        <v/>
      </c>
      <c r="K46" s="93" t="str">
        <f>IF(COUNT($C46)=0,"",VLOOKUP($C46,選手名,VLOOKUP($C46,オーダー,K$6+1)+1))</f>
        <v/>
      </c>
      <c r="L46" s="94"/>
      <c r="M46" s="35" t="str">
        <f>IF(COUNT($C46)=0,"",VLOOKUP($C46,選手学年,VLOOKUP($C46,オーダー,K$6+1)+1))</f>
        <v/>
      </c>
      <c r="N46" s="93" t="str">
        <f>IF(COUNT($C46)=0,"",VLOOKUP($C46,選手名,VLOOKUP($C46,オーダー,N$6+1)+1))</f>
        <v/>
      </c>
      <c r="O46" s="94"/>
      <c r="P46" s="35" t="str">
        <f>IF(COUNT($C46)=0,"",VLOOKUP($C46,選手学年,VLOOKUP($C46,オーダー,N$6+1)+1))</f>
        <v/>
      </c>
      <c r="Q46" s="93" t="str">
        <f>IF(COUNT($C46)=0,"",VLOOKUP($C46,選手名,VLOOKUP($C46,オーダー,Q$6+1)+1))</f>
        <v/>
      </c>
      <c r="R46" s="94"/>
      <c r="S46" s="35" t="str">
        <f>IF(COUNT($C46)=0,"",VLOOKUP($C46,選手学年,VLOOKUP($C46,オーダー,Q$6+1)+1))</f>
        <v/>
      </c>
      <c r="T46" s="93" t="str">
        <f>IF(COUNT($C46)=0,"",VLOOKUP($C46,選手名,VLOOKUP($C46,オーダー,T$6+1)+1))</f>
        <v/>
      </c>
      <c r="U46" s="94"/>
      <c r="V46" s="36" t="str">
        <f>IF(COUNT($C46)=0,"",VLOOKUP($C46,選手学年,VLOOKUP($C46,オーダー,T$6+1)+1))</f>
        <v/>
      </c>
      <c r="W46" s="93" t="str">
        <f>IF(COUNT($C46)=0,"",VLOOKUP($C46,選手名,VLOOKUP($C46,オーダー,W$6+1)+1))</f>
        <v/>
      </c>
      <c r="X46" s="94"/>
      <c r="Y46" s="35" t="str">
        <f>IF(COUNT($C46)=0,"",VLOOKUP($C46,選手学年,VLOOKUP($C46,オーダー,W$6+1)+1))</f>
        <v/>
      </c>
      <c r="Z46" s="93" t="str">
        <f>IF(COUNT($C46)=0,"",VLOOKUP($C46,選手名,VLOOKUP($C46,オーダー,Z$6+1)+1))</f>
        <v/>
      </c>
      <c r="AA46" s="94"/>
      <c r="AB46" s="35" t="str">
        <f>IF(COUNT($C46)=0,"",VLOOKUP($C46,選手学年,VLOOKUP($C46,オーダー,Z$6+1)+1))</f>
        <v/>
      </c>
      <c r="AC46" s="121" t="e">
        <f>TEXT(VLOOKUP(C46,出場校,6)*10000+VLOOKUP(C46,出場校,7)*100+VLOOKUP(C46,出場校,8),"00'00")</f>
        <v>#N/A</v>
      </c>
      <c r="AD46" s="122"/>
    </row>
    <row r="47" spans="2:30" ht="15" hidden="1" customHeight="1">
      <c r="B47" s="112"/>
      <c r="C47" s="114"/>
      <c r="D47" s="20" t="str">
        <f>IF(COUNT(C46)=0,"",TEXT(VLOOKUP(C46,出場校,3),"(@)"))</f>
        <v/>
      </c>
      <c r="E47" s="21"/>
      <c r="F47" s="107"/>
      <c r="G47" s="107"/>
      <c r="H47" s="22" t="e">
        <f>TEXT(VLOOKUP($C46,順位変動,H$6*2),"(#)")</f>
        <v>#N/A</v>
      </c>
      <c r="I47" s="107" t="e">
        <f>IF(VLOOKUP(VLOOKUP($C46,順位変動,H$6*2),区間2,4)&lt;10000,TEXT(VLOOKUP(VLOOKUP($C46,順位変動,H$6*2),区間2,4),"00'00"),TEXT(VLOOKUP(VLOOKUP($C46,順位変動,H$6*2),区間2,4),"#°00'00"))</f>
        <v>#N/A</v>
      </c>
      <c r="J47" s="107"/>
      <c r="K47" s="22" t="e">
        <f>TEXT(VLOOKUP($C46,順位変動,K$6*2),"(#)")</f>
        <v>#N/A</v>
      </c>
      <c r="L47" s="107" t="e">
        <f>IF(VLOOKUP(VLOOKUP($C46,順位変動,K$6*2),区間3,4)&lt;10000,TEXT(VLOOKUP(VLOOKUP($C46,順位変動,K$6*2),区間3,4),"00'00"),TEXT(VLOOKUP(VLOOKUP($C46,順位変動,K$6*2),区間3,4),"#°00'00"))</f>
        <v>#N/A</v>
      </c>
      <c r="M47" s="107"/>
      <c r="N47" s="22" t="e">
        <f>TEXT(VLOOKUP($C46,順位変動,N$6*2),"(#)")</f>
        <v>#N/A</v>
      </c>
      <c r="O47" s="107" t="e">
        <f>IF(VLOOKUP(VLOOKUP($C46,順位変動,N$6*2),区間4,4)&lt;10000,TEXT(VLOOKUP(VLOOKUP($C46,順位変動,N$6*2),区間4,4),"00'00"),TEXT(VLOOKUP(VLOOKUP($C46,順位変動,N$6*2),区間4,4),"#°00'00"))</f>
        <v>#N/A</v>
      </c>
      <c r="P47" s="107"/>
      <c r="Q47" s="22" t="e">
        <f>TEXT(VLOOKUP($C46,順位変動,Q$6*2),"(#)")</f>
        <v>#N/A</v>
      </c>
      <c r="R47" s="107" t="e">
        <f>IF(VLOOKUP(VLOOKUP($C46,順位変動,Q$6*2),区間5,4)&lt;10000,TEXT(VLOOKUP(VLOOKUP($C46,順位変動,Q$6*2),区間5,4),"00'00"),TEXT(VLOOKUP(VLOOKUP($C46,順位変動,Q$6*2),区間5,4),"#°00'00"))</f>
        <v>#N/A</v>
      </c>
      <c r="S47" s="107"/>
      <c r="T47" s="22" t="e">
        <f>TEXT(VLOOKUP($C46,順位変動,T$6*2),"(#)")</f>
        <v>#N/A</v>
      </c>
      <c r="U47" s="107" t="e">
        <f>IF(VLOOKUP(VLOOKUP($C46,順位変動,T$6*2),区間6,4)&lt;10000,TEXT(VLOOKUP(VLOOKUP($C46,順位変動,T$6*2),区間6,4),"00'00"),TEXT(VLOOKUP(VLOOKUP($C46,順位変動,T$6*2),区間6,4),"#°00'00"))</f>
        <v>#N/A</v>
      </c>
      <c r="V47" s="108"/>
      <c r="W47" s="22" t="e">
        <f>TEXT(VLOOKUP($C46,順位変動,W$6*2),"(#)")</f>
        <v>#N/A</v>
      </c>
      <c r="X47" s="107" t="e">
        <f>IF(VLOOKUP(VLOOKUP($C46,順位変動,W$6*2),区間7,4)&lt;10000,TEXT(VLOOKUP(VLOOKUP($C46,順位変動,W$6*2),区間7,4),"00'00"),TEXT(VLOOKUP(VLOOKUP($C46,順位変動,W$6*2),区間7,4),"#°00'00"))</f>
        <v>#N/A</v>
      </c>
      <c r="Y47" s="107"/>
      <c r="Z47" s="22" t="e">
        <f>TEXT(VLOOKUP($C46,順位変動,Z$6*2),"(#)")</f>
        <v>#N/A</v>
      </c>
      <c r="AA47" s="107" t="e">
        <f>IF(VLOOKUP(VLOOKUP($C46,順位変動,Z$6*2),区間8,4)&lt;10000,TEXT(VLOOKUP(VLOOKUP($C46,順位変動,Z$6*2),区間8,4),"00'00"),TEXT(VLOOKUP(VLOOKUP($C46,順位変動,Z$6*2),区間8,4),"#°00'00"))</f>
        <v>#N/A</v>
      </c>
      <c r="AB47" s="107"/>
      <c r="AC47" s="121" t="e">
        <f>U47</f>
        <v>#N/A</v>
      </c>
      <c r="AD47" s="122"/>
    </row>
    <row r="48" spans="2:30" ht="15" hidden="1" customHeight="1">
      <c r="B48" s="112"/>
      <c r="C48" s="115"/>
      <c r="D48" s="23" t="str">
        <f>IF(COUNT(C46)=0,"",TEXT(VLOOKUP(B46,区間6,4),"00分00秒"))</f>
        <v/>
      </c>
      <c r="E48" s="30" t="e">
        <f>TEXT(VLOOKUP($C46,順位変動,E$6*2),"(#)")</f>
        <v>#N/A</v>
      </c>
      <c r="F48" s="123" t="e">
        <f>IF(VLOOKUP(VLOOKUP($C46,順位変動,E$6*2),区間1,4)&lt;10000,TEXT(VLOOKUP(VLOOKUP($C46,順位変動,E$6*2),区間1,4),"00'00"),TEXT(VLOOKUP(VLOOKUP($C46,順位変動,E$6*2),区間1,4),"#°00'00"))</f>
        <v>#N/A</v>
      </c>
      <c r="G48" s="123"/>
      <c r="H48" s="31" t="e">
        <f>TEXT(VLOOKUP($C46,区間記録2,2),"(#)")</f>
        <v>#N/A</v>
      </c>
      <c r="I48" s="123" t="e">
        <f>TEXT(VLOOKUP($C46,区間記録2,4),"00'00")</f>
        <v>#N/A</v>
      </c>
      <c r="J48" s="123"/>
      <c r="K48" s="31" t="e">
        <f>TEXT(VLOOKUP($C46,区間記録3,2),"(#)")</f>
        <v>#N/A</v>
      </c>
      <c r="L48" s="123" t="e">
        <f>TEXT(VLOOKUP($C46,区間記録3,4),"00'00")</f>
        <v>#N/A</v>
      </c>
      <c r="M48" s="123"/>
      <c r="N48" s="31" t="e">
        <f>TEXT(VLOOKUP($C46,区間記録4,2),"(#)")</f>
        <v>#N/A</v>
      </c>
      <c r="O48" s="123" t="e">
        <f>TEXT(VLOOKUP($C46,区間記録4,4),"00'00")</f>
        <v>#N/A</v>
      </c>
      <c r="P48" s="123"/>
      <c r="Q48" s="31" t="e">
        <f>TEXT(VLOOKUP($C46,区間記録5,2),"(#)")</f>
        <v>#N/A</v>
      </c>
      <c r="R48" s="123" t="e">
        <f>TEXT(VLOOKUP($C46,区間記録5,4),"00'00")</f>
        <v>#N/A</v>
      </c>
      <c r="S48" s="123"/>
      <c r="T48" s="31" t="e">
        <f>TEXT(VLOOKUP($C46,区間記録6,2),"(#)")</f>
        <v>#N/A</v>
      </c>
      <c r="U48" s="123" t="e">
        <f>TEXT(VLOOKUP($C46,区間記録6,4),"00'00")</f>
        <v>#N/A</v>
      </c>
      <c r="V48" s="124"/>
      <c r="W48" s="31" t="e">
        <f>TEXT(VLOOKUP($C46,区間記録7,2),"(#)")</f>
        <v>#N/A</v>
      </c>
      <c r="X48" s="123" t="e">
        <f>TEXT(VLOOKUP($C46,区間記録7,4),"00'00")</f>
        <v>#N/A</v>
      </c>
      <c r="Y48" s="123"/>
      <c r="Z48" s="31" t="e">
        <f>TEXT(VLOOKUP($C46,区間記録8,2),"(#)")</f>
        <v>#N/A</v>
      </c>
      <c r="AA48" s="123" t="e">
        <f>TEXT(VLOOKUP($C46,区間記録8,4),"00'00")</f>
        <v>#N/A</v>
      </c>
      <c r="AB48" s="123"/>
      <c r="AC48" s="24" t="e">
        <f>TEXT(VLOOKUP(C46,躍進,6),"(#)")</f>
        <v>#N/A</v>
      </c>
      <c r="AD48" s="25" t="e">
        <f>IF(VLOOKUP(C46,躍進,4)="","",IF(VLOOKUP(C46,躍進,4)&lt;0,TEXT(INT(ABS(VLOOKUP(C46,躍進,4))/60)*100+MOD(ABS(VLOOKUP(C46,躍進,4)),60),"-00'00"),TEXT(INT(VLOOKUP(C46,躍進,4)/60)*100+MOD(VLOOKUP(C46,躍進,4),60),"+00'00")))</f>
        <v>#N/A</v>
      </c>
    </row>
    <row r="49" spans="2:30" ht="15" hidden="1" customHeight="1">
      <c r="B49" s="112">
        <v>14</v>
      </c>
      <c r="C49" s="120" t="str">
        <f>VLOOKUP(B49,区間6,2)</f>
        <v/>
      </c>
      <c r="D49" s="42" t="str">
        <f>IF(COUNT(C49)=0,"",VLOOKUP(C49,出場校,2))</f>
        <v/>
      </c>
      <c r="E49" s="117" t="str">
        <f>IF(COUNT($C49)=0,"",VLOOKUP($C49,選手名,VLOOKUP($C49,オーダー,E$6+1)+1))</f>
        <v/>
      </c>
      <c r="F49" s="117"/>
      <c r="G49" s="28" t="str">
        <f>IF(COUNT($C49)=0,"",VLOOKUP($C49,選手学年,VLOOKUP($C49,オーダー,E$6+1)+1))</f>
        <v/>
      </c>
      <c r="H49" s="116" t="str">
        <f>IF(COUNT($C49)=0,"",VLOOKUP($C49,選手名,VLOOKUP($C49,オーダー,H$6+1)+1))</f>
        <v/>
      </c>
      <c r="I49" s="117"/>
      <c r="J49" s="28" t="str">
        <f>IF(COUNT($C49)=0,"",VLOOKUP($C49,選手学年,VLOOKUP($C49,オーダー,H$6+1)+1))</f>
        <v/>
      </c>
      <c r="K49" s="116" t="str">
        <f>IF(COUNT($C49)=0,"",VLOOKUP($C49,選手名,VLOOKUP($C49,オーダー,K$6+1)+1))</f>
        <v/>
      </c>
      <c r="L49" s="117"/>
      <c r="M49" s="28" t="str">
        <f>IF(COUNT($C49)=0,"",VLOOKUP($C49,選手学年,VLOOKUP($C49,オーダー,K$6+1)+1))</f>
        <v/>
      </c>
      <c r="N49" s="116" t="str">
        <f>IF(COUNT($C49)=0,"",VLOOKUP($C49,選手名,VLOOKUP($C49,オーダー,N$6+1)+1))</f>
        <v/>
      </c>
      <c r="O49" s="117"/>
      <c r="P49" s="28" t="str">
        <f>IF(COUNT($C49)=0,"",VLOOKUP($C49,選手学年,VLOOKUP($C49,オーダー,N$6+1)+1))</f>
        <v/>
      </c>
      <c r="Q49" s="116" t="str">
        <f>IF(COUNT($C49)=0,"",VLOOKUP($C49,選手名,VLOOKUP($C49,オーダー,Q$6+1)+1))</f>
        <v/>
      </c>
      <c r="R49" s="117"/>
      <c r="S49" s="28" t="str">
        <f>IF(COUNT($C49)=0,"",VLOOKUP($C49,選手学年,VLOOKUP($C49,オーダー,Q$6+1)+1))</f>
        <v/>
      </c>
      <c r="T49" s="116" t="str">
        <f>IF(COUNT($C49)=0,"",VLOOKUP($C49,選手名,VLOOKUP($C49,オーダー,T$6+1)+1))</f>
        <v/>
      </c>
      <c r="U49" s="117"/>
      <c r="V49" s="29" t="str">
        <f>IF(COUNT($C49)=0,"",VLOOKUP($C49,選手学年,VLOOKUP($C49,オーダー,T$6+1)+1))</f>
        <v/>
      </c>
      <c r="W49" s="116" t="str">
        <f>IF(COUNT($C49)=0,"",VLOOKUP($C49,選手名,VLOOKUP($C49,オーダー,W$6+1)+1))</f>
        <v/>
      </c>
      <c r="X49" s="117"/>
      <c r="Y49" s="28" t="str">
        <f>IF(COUNT($C49)=0,"",VLOOKUP($C49,選手学年,VLOOKUP($C49,オーダー,W$6+1)+1))</f>
        <v/>
      </c>
      <c r="Z49" s="116" t="str">
        <f>IF(COUNT($C49)=0,"",VLOOKUP($C49,選手名,VLOOKUP($C49,オーダー,Z$6+1)+1))</f>
        <v/>
      </c>
      <c r="AA49" s="117"/>
      <c r="AB49" s="28" t="str">
        <f>IF(COUNT($C49)=0,"",VLOOKUP($C49,選手学年,VLOOKUP($C49,オーダー,Z$6+1)+1))</f>
        <v/>
      </c>
      <c r="AC49" s="118" t="e">
        <f>TEXT(VLOOKUP(C49,出場校,6)*10000+VLOOKUP(C49,出場校,7)*100+VLOOKUP(C49,出場校,8),"00'00")</f>
        <v>#N/A</v>
      </c>
      <c r="AD49" s="119"/>
    </row>
    <row r="50" spans="2:30" ht="15" hidden="1" customHeight="1">
      <c r="B50" s="112"/>
      <c r="C50" s="114"/>
      <c r="D50" s="20" t="str">
        <f>IF(COUNT(C49)=0,"",TEXT(VLOOKUP(C49,出場校,3),"(@)"))</f>
        <v/>
      </c>
      <c r="E50" s="21"/>
      <c r="F50" s="107"/>
      <c r="G50" s="107"/>
      <c r="H50" s="22" t="e">
        <f>TEXT(VLOOKUP($C49,順位変動,H$6*2),"(#)")</f>
        <v>#N/A</v>
      </c>
      <c r="I50" s="107" t="e">
        <f>IF(VLOOKUP(VLOOKUP($C49,順位変動,H$6*2),区間2,4)&lt;10000,TEXT(VLOOKUP(VLOOKUP($C49,順位変動,H$6*2),区間2,4),"00'00"),TEXT(VLOOKUP(VLOOKUP($C49,順位変動,H$6*2),区間2,4),"#°00'00"))</f>
        <v>#N/A</v>
      </c>
      <c r="J50" s="107"/>
      <c r="K50" s="22" t="e">
        <f>TEXT(VLOOKUP($C49,順位変動,K$6*2),"(#)")</f>
        <v>#N/A</v>
      </c>
      <c r="L50" s="107" t="e">
        <f>IF(VLOOKUP(VLOOKUP($C49,順位変動,K$6*2),区間3,4)&lt;10000,TEXT(VLOOKUP(VLOOKUP($C49,順位変動,K$6*2),区間3,4),"00'00"),TEXT(VLOOKUP(VLOOKUP($C49,順位変動,K$6*2),区間3,4),"#°00'00"))</f>
        <v>#N/A</v>
      </c>
      <c r="M50" s="107"/>
      <c r="N50" s="22" t="e">
        <f>TEXT(VLOOKUP($C49,順位変動,N$6*2),"(#)")</f>
        <v>#N/A</v>
      </c>
      <c r="O50" s="107" t="e">
        <f>IF(VLOOKUP(VLOOKUP($C49,順位変動,N$6*2),区間4,4)&lt;10000,TEXT(VLOOKUP(VLOOKUP($C49,順位変動,N$6*2),区間4,4),"00'00"),TEXT(VLOOKUP(VLOOKUP($C49,順位変動,N$6*2),区間4,4),"#°00'00"))</f>
        <v>#N/A</v>
      </c>
      <c r="P50" s="107"/>
      <c r="Q50" s="22" t="e">
        <f>TEXT(VLOOKUP($C49,順位変動,Q$6*2),"(#)")</f>
        <v>#N/A</v>
      </c>
      <c r="R50" s="107" t="e">
        <f>IF(VLOOKUP(VLOOKUP($C49,順位変動,Q$6*2),区間5,4)&lt;10000,TEXT(VLOOKUP(VLOOKUP($C49,順位変動,Q$6*2),区間5,4),"00'00"),TEXT(VLOOKUP(VLOOKUP($C49,順位変動,Q$6*2),区間5,4),"#°00'00"))</f>
        <v>#N/A</v>
      </c>
      <c r="S50" s="107"/>
      <c r="T50" s="22" t="e">
        <f>TEXT(VLOOKUP($C49,順位変動,T$6*2),"(#)")</f>
        <v>#N/A</v>
      </c>
      <c r="U50" s="107" t="e">
        <f>IF(VLOOKUP(VLOOKUP($C49,順位変動,T$6*2),区間6,4)&lt;10000,TEXT(VLOOKUP(VLOOKUP($C49,順位変動,T$6*2),区間6,4),"00'00"),TEXT(VLOOKUP(VLOOKUP($C49,順位変動,T$6*2),区間6,4),"#°00'00"))</f>
        <v>#N/A</v>
      </c>
      <c r="V50" s="108"/>
      <c r="W50" s="22" t="e">
        <f>TEXT(VLOOKUP($C49,順位変動,W$6*2),"(#)")</f>
        <v>#N/A</v>
      </c>
      <c r="X50" s="107" t="e">
        <f>IF(VLOOKUP(VLOOKUP($C49,順位変動,W$6*2),区間7,4)&lt;10000,TEXT(VLOOKUP(VLOOKUP($C49,順位変動,W$6*2),区間7,4),"00'00"),TEXT(VLOOKUP(VLOOKUP($C49,順位変動,W$6*2),区間7,4),"#°00'00"))</f>
        <v>#N/A</v>
      </c>
      <c r="Y50" s="107"/>
      <c r="Z50" s="22" t="e">
        <f>TEXT(VLOOKUP($C49,順位変動,Z$6*2),"(#)")</f>
        <v>#N/A</v>
      </c>
      <c r="AA50" s="107" t="e">
        <f>IF(VLOOKUP(VLOOKUP($C49,順位変動,Z$6*2),区間8,4)&lt;10000,TEXT(VLOOKUP(VLOOKUP($C49,順位変動,Z$6*2),区間8,4),"00'00"),TEXT(VLOOKUP(VLOOKUP($C49,順位変動,Z$6*2),区間8,4),"#°00'00"))</f>
        <v>#N/A</v>
      </c>
      <c r="AB50" s="107"/>
      <c r="AC50" s="121" t="e">
        <f>U50</f>
        <v>#N/A</v>
      </c>
      <c r="AD50" s="122"/>
    </row>
    <row r="51" spans="2:30" ht="15" hidden="1" customHeight="1">
      <c r="B51" s="112"/>
      <c r="C51" s="115"/>
      <c r="D51" s="23" t="str">
        <f>IF(COUNT(C49)=0,"",TEXT(VLOOKUP(B49,区間6,4),"00分00秒"))</f>
        <v/>
      </c>
      <c r="E51" s="30" t="e">
        <f>TEXT(VLOOKUP($C49,順位変動,E$6*2),"(#)")</f>
        <v>#N/A</v>
      </c>
      <c r="F51" s="123" t="e">
        <f>IF(VLOOKUP(VLOOKUP($C49,順位変動,E$6*2),区間1,4)&lt;10000,TEXT(VLOOKUP(VLOOKUP($C49,順位変動,E$6*2),区間1,4),"00'00"),TEXT(VLOOKUP(VLOOKUP($C49,順位変動,E$6*2),区間1,4),"#°00'00"))</f>
        <v>#N/A</v>
      </c>
      <c r="G51" s="123"/>
      <c r="H51" s="31" t="e">
        <f>TEXT(VLOOKUP($C49,区間記録2,2),"(#)")</f>
        <v>#N/A</v>
      </c>
      <c r="I51" s="123" t="e">
        <f>TEXT(VLOOKUP($C49,区間記録2,4),"00'00")</f>
        <v>#N/A</v>
      </c>
      <c r="J51" s="123"/>
      <c r="K51" s="31" t="e">
        <f>TEXT(VLOOKUP($C49,区間記録3,2),"(#)")</f>
        <v>#N/A</v>
      </c>
      <c r="L51" s="123" t="e">
        <f>TEXT(VLOOKUP($C49,区間記録3,4),"00'00")</f>
        <v>#N/A</v>
      </c>
      <c r="M51" s="123"/>
      <c r="N51" s="31" t="e">
        <f>TEXT(VLOOKUP($C49,区間記録4,2),"(#)")</f>
        <v>#N/A</v>
      </c>
      <c r="O51" s="123" t="e">
        <f>TEXT(VLOOKUP($C49,区間記録4,4),"00'00")</f>
        <v>#N/A</v>
      </c>
      <c r="P51" s="123"/>
      <c r="Q51" s="31" t="e">
        <f>TEXT(VLOOKUP($C49,区間記録5,2),"(#)")</f>
        <v>#N/A</v>
      </c>
      <c r="R51" s="123" t="e">
        <f>TEXT(VLOOKUP($C49,区間記録5,4),"00'00")</f>
        <v>#N/A</v>
      </c>
      <c r="S51" s="123"/>
      <c r="T51" s="31" t="e">
        <f>TEXT(VLOOKUP($C49,区間記録6,2),"(#)")</f>
        <v>#N/A</v>
      </c>
      <c r="U51" s="123" t="e">
        <f>TEXT(VLOOKUP($C49,区間記録6,4),"00'00")</f>
        <v>#N/A</v>
      </c>
      <c r="V51" s="124"/>
      <c r="W51" s="31" t="e">
        <f>TEXT(VLOOKUP($C49,区間記録7,2),"(#)")</f>
        <v>#N/A</v>
      </c>
      <c r="X51" s="123" t="e">
        <f>TEXT(VLOOKUP($C49,区間記録7,4),"00'00")</f>
        <v>#N/A</v>
      </c>
      <c r="Y51" s="123"/>
      <c r="Z51" s="31" t="e">
        <f>TEXT(VLOOKUP($C49,区間記録8,2),"(#)")</f>
        <v>#N/A</v>
      </c>
      <c r="AA51" s="123" t="e">
        <f>TEXT(VLOOKUP($C49,区間記録8,4),"00'00")</f>
        <v>#N/A</v>
      </c>
      <c r="AB51" s="123"/>
      <c r="AC51" s="32" t="e">
        <f>TEXT(VLOOKUP(C49,躍進,6),"(#)")</f>
        <v>#N/A</v>
      </c>
      <c r="AD51" s="33" t="e">
        <f>IF(VLOOKUP(C49,躍進,4)="","",IF(VLOOKUP(C49,躍進,4)&lt;0,TEXT(INT(ABS(VLOOKUP(C49,躍進,4))/60)*100+MOD(ABS(VLOOKUP(C49,躍進,4)),60),"-00'00"),TEXT(INT(VLOOKUP(C49,躍進,4)/60)*100+MOD(VLOOKUP(C49,躍進,4),60),"+00'00")))</f>
        <v>#N/A</v>
      </c>
    </row>
    <row r="52" spans="2:30" ht="15" hidden="1" customHeight="1">
      <c r="B52" s="125">
        <v>15</v>
      </c>
      <c r="C52" s="120" t="str">
        <f>VLOOKUP(B52,区間6,2)</f>
        <v/>
      </c>
      <c r="D52" s="20" t="str">
        <f>IF(COUNT(C52)=0,"",VLOOKUP(C52,出場校,2))</f>
        <v/>
      </c>
      <c r="E52" s="94" t="str">
        <f>IF(COUNT($C52)=0,"",VLOOKUP($C52,選手名,VLOOKUP($C52,オーダー,E$6+1)+1))</f>
        <v/>
      </c>
      <c r="F52" s="94"/>
      <c r="G52" s="35" t="str">
        <f>IF(COUNT($C52)=0,"",VLOOKUP($C52,選手学年,VLOOKUP($C52,オーダー,E$6+1)+1))</f>
        <v/>
      </c>
      <c r="H52" s="93" t="str">
        <f>IF(COUNT($C52)=0,"",VLOOKUP($C52,選手名,VLOOKUP($C52,オーダー,H$6+1)+1))</f>
        <v/>
      </c>
      <c r="I52" s="94"/>
      <c r="J52" s="35" t="str">
        <f>IF(COUNT($C52)=0,"",VLOOKUP($C52,選手学年,VLOOKUP($C52,オーダー,H$6+1)+1))</f>
        <v/>
      </c>
      <c r="K52" s="93" t="str">
        <f>IF(COUNT($C52)=0,"",VLOOKUP($C52,選手名,VLOOKUP($C52,オーダー,K$6+1)+1))</f>
        <v/>
      </c>
      <c r="L52" s="94"/>
      <c r="M52" s="35" t="str">
        <f>IF(COUNT($C52)=0,"",VLOOKUP($C52,選手学年,VLOOKUP($C52,オーダー,K$6+1)+1))</f>
        <v/>
      </c>
      <c r="N52" s="93" t="str">
        <f>IF(COUNT($C52)=0,"",VLOOKUP($C52,選手名,VLOOKUP($C52,オーダー,N$6+1)+1))</f>
        <v/>
      </c>
      <c r="O52" s="94"/>
      <c r="P52" s="35" t="str">
        <f>IF(COUNT($C52)=0,"",VLOOKUP($C52,選手学年,VLOOKUP($C52,オーダー,N$6+1)+1))</f>
        <v/>
      </c>
      <c r="Q52" s="93" t="str">
        <f>IF(COUNT($C52)=0,"",VLOOKUP($C52,選手名,VLOOKUP($C52,オーダー,Q$6+1)+1))</f>
        <v/>
      </c>
      <c r="R52" s="94"/>
      <c r="S52" s="35" t="str">
        <f>IF(COUNT($C52)=0,"",VLOOKUP($C52,選手学年,VLOOKUP($C52,オーダー,Q$6+1)+1))</f>
        <v/>
      </c>
      <c r="T52" s="93" t="str">
        <f>IF(COUNT($C52)=0,"",VLOOKUP($C52,選手名,VLOOKUP($C52,オーダー,T$6+1)+1))</f>
        <v/>
      </c>
      <c r="U52" s="94"/>
      <c r="V52" s="36" t="str">
        <f>IF(COUNT($C52)=0,"",VLOOKUP($C52,選手学年,VLOOKUP($C52,オーダー,T$6+1)+1))</f>
        <v/>
      </c>
      <c r="W52" s="93" t="str">
        <f>IF(COUNT($C52)=0,"",VLOOKUP($C52,選手名,VLOOKUP($C52,オーダー,W$6+1)+1))</f>
        <v/>
      </c>
      <c r="X52" s="94"/>
      <c r="Y52" s="35" t="str">
        <f>IF(COUNT($C52)=0,"",VLOOKUP($C52,選手学年,VLOOKUP($C52,オーダー,W$6+1)+1))</f>
        <v/>
      </c>
      <c r="Z52" s="93" t="str">
        <f>IF(COUNT($C52)=0,"",VLOOKUP($C52,選手名,VLOOKUP($C52,オーダー,Z$6+1)+1))</f>
        <v/>
      </c>
      <c r="AA52" s="94"/>
      <c r="AB52" s="35" t="str">
        <f>IF(COUNT($C52)=0,"",VLOOKUP($C52,選手学年,VLOOKUP($C52,オーダー,Z$6+1)+1))</f>
        <v/>
      </c>
      <c r="AC52" s="121" t="e">
        <f>TEXT(VLOOKUP(C52,出場校,6)*10000+VLOOKUP(C52,出場校,7)*100+VLOOKUP(C52,出場校,8),"00'00")</f>
        <v>#N/A</v>
      </c>
      <c r="AD52" s="122"/>
    </row>
    <row r="53" spans="2:30" ht="15" hidden="1" customHeight="1">
      <c r="B53" s="112"/>
      <c r="C53" s="114"/>
      <c r="D53" s="20" t="str">
        <f>IF(COUNT(C52)=0,"",TEXT(VLOOKUP(C52,出場校,3),"(@)"))</f>
        <v/>
      </c>
      <c r="E53" s="21"/>
      <c r="F53" s="107"/>
      <c r="G53" s="107"/>
      <c r="H53" s="22" t="e">
        <f>TEXT(VLOOKUP($C52,順位変動,H$6*2),"(#)")</f>
        <v>#N/A</v>
      </c>
      <c r="I53" s="107" t="e">
        <f>IF(VLOOKUP(VLOOKUP($C52,順位変動,H$6*2),区間2,4)&lt;10000,TEXT(VLOOKUP(VLOOKUP($C52,順位変動,H$6*2),区間2,4),"00'00"),TEXT(VLOOKUP(VLOOKUP($C52,順位変動,H$6*2),区間2,4),"#°00'00"))</f>
        <v>#N/A</v>
      </c>
      <c r="J53" s="107"/>
      <c r="K53" s="22" t="e">
        <f>TEXT(VLOOKUP($C52,順位変動,K$6*2),"(#)")</f>
        <v>#N/A</v>
      </c>
      <c r="L53" s="107" t="e">
        <f>IF(VLOOKUP(VLOOKUP($C52,順位変動,K$6*2),区間3,4)&lt;10000,TEXT(VLOOKUP(VLOOKUP($C52,順位変動,K$6*2),区間3,4),"00'00"),TEXT(VLOOKUP(VLOOKUP($C52,順位変動,K$6*2),区間3,4),"#°00'00"))</f>
        <v>#N/A</v>
      </c>
      <c r="M53" s="107"/>
      <c r="N53" s="22" t="e">
        <f>TEXT(VLOOKUP($C52,順位変動,N$6*2),"(#)")</f>
        <v>#N/A</v>
      </c>
      <c r="O53" s="107" t="e">
        <f>IF(VLOOKUP(VLOOKUP($C52,順位変動,N$6*2),区間4,4)&lt;10000,TEXT(VLOOKUP(VLOOKUP($C52,順位変動,N$6*2),区間4,4),"00'00"),TEXT(VLOOKUP(VLOOKUP($C52,順位変動,N$6*2),区間4,4),"#°00'00"))</f>
        <v>#N/A</v>
      </c>
      <c r="P53" s="107"/>
      <c r="Q53" s="22" t="e">
        <f>TEXT(VLOOKUP($C52,順位変動,Q$6*2),"(#)")</f>
        <v>#N/A</v>
      </c>
      <c r="R53" s="107" t="e">
        <f>IF(VLOOKUP(VLOOKUP($C52,順位変動,Q$6*2),区間5,4)&lt;10000,TEXT(VLOOKUP(VLOOKUP($C52,順位変動,Q$6*2),区間5,4),"00'00"),TEXT(VLOOKUP(VLOOKUP($C52,順位変動,Q$6*2),区間5,4),"#°00'00"))</f>
        <v>#N/A</v>
      </c>
      <c r="S53" s="107"/>
      <c r="T53" s="22" t="e">
        <f>TEXT(VLOOKUP($C52,順位変動,T$6*2),"(#)")</f>
        <v>#N/A</v>
      </c>
      <c r="U53" s="107" t="e">
        <f>IF(VLOOKUP(VLOOKUP($C52,順位変動,T$6*2),区間6,4)&lt;10000,TEXT(VLOOKUP(VLOOKUP($C52,順位変動,T$6*2),区間6,4),"00'00"),TEXT(VLOOKUP(VLOOKUP($C52,順位変動,T$6*2),区間6,4),"#°00'00"))</f>
        <v>#N/A</v>
      </c>
      <c r="V53" s="108"/>
      <c r="W53" s="22" t="e">
        <f>TEXT(VLOOKUP($C52,順位変動,W$6*2),"(#)")</f>
        <v>#N/A</v>
      </c>
      <c r="X53" s="107" t="e">
        <f>IF(VLOOKUP(VLOOKUP($C52,順位変動,W$6*2),区間7,4)&lt;10000,TEXT(VLOOKUP(VLOOKUP($C52,順位変動,W$6*2),区間7,4),"00'00"),TEXT(VLOOKUP(VLOOKUP($C52,順位変動,W$6*2),区間7,4),"#°00'00"))</f>
        <v>#N/A</v>
      </c>
      <c r="Y53" s="107"/>
      <c r="Z53" s="22" t="e">
        <f>TEXT(VLOOKUP($C52,順位変動,Z$6*2),"(#)")</f>
        <v>#N/A</v>
      </c>
      <c r="AA53" s="107" t="e">
        <f>IF(VLOOKUP(VLOOKUP($C52,順位変動,Z$6*2),区間8,4)&lt;10000,TEXT(VLOOKUP(VLOOKUP($C52,順位変動,Z$6*2),区間8,4),"00'00"),TEXT(VLOOKUP(VLOOKUP($C52,順位変動,Z$6*2),区間8,4),"#°00'00"))</f>
        <v>#N/A</v>
      </c>
      <c r="AB53" s="107"/>
      <c r="AC53" s="121" t="e">
        <f>U53</f>
        <v>#N/A</v>
      </c>
      <c r="AD53" s="122"/>
    </row>
    <row r="54" spans="2:30" ht="15" hidden="1" customHeight="1">
      <c r="B54" s="112"/>
      <c r="C54" s="115"/>
      <c r="D54" s="23" t="str">
        <f>IF(COUNT(C52)=0,"",TEXT(VLOOKUP(B52,区間6,4),"00分00秒"))</f>
        <v/>
      </c>
      <c r="E54" s="30" t="e">
        <f>TEXT(VLOOKUP($C52,順位変動,E$6*2),"(#)")</f>
        <v>#N/A</v>
      </c>
      <c r="F54" s="123" t="e">
        <f>IF(VLOOKUP(VLOOKUP($C52,順位変動,E$6*2),区間1,4)&lt;10000,TEXT(VLOOKUP(VLOOKUP($C52,順位変動,E$6*2),区間1,4),"00'00"),TEXT(VLOOKUP(VLOOKUP($C52,順位変動,E$6*2),区間1,4),"#°00'00"))</f>
        <v>#N/A</v>
      </c>
      <c r="G54" s="123"/>
      <c r="H54" s="31" t="e">
        <f>TEXT(VLOOKUP($C52,区間記録2,2),"(#)")</f>
        <v>#N/A</v>
      </c>
      <c r="I54" s="123" t="e">
        <f>TEXT(VLOOKUP($C52,区間記録2,4),"00'00")</f>
        <v>#N/A</v>
      </c>
      <c r="J54" s="123"/>
      <c r="K54" s="31" t="e">
        <f>TEXT(VLOOKUP($C52,区間記録3,2),"(#)")</f>
        <v>#N/A</v>
      </c>
      <c r="L54" s="123" t="e">
        <f>TEXT(VLOOKUP($C52,区間記録3,4),"00'00")</f>
        <v>#N/A</v>
      </c>
      <c r="M54" s="123"/>
      <c r="N54" s="31" t="e">
        <f>TEXT(VLOOKUP($C52,区間記録4,2),"(#)")</f>
        <v>#N/A</v>
      </c>
      <c r="O54" s="123" t="e">
        <f>TEXT(VLOOKUP($C52,区間記録4,4),"00'00")</f>
        <v>#N/A</v>
      </c>
      <c r="P54" s="123"/>
      <c r="Q54" s="31" t="e">
        <f>TEXT(VLOOKUP($C52,区間記録5,2),"(#)")</f>
        <v>#N/A</v>
      </c>
      <c r="R54" s="123" t="e">
        <f>TEXT(VLOOKUP($C52,区間記録5,4),"00'00")</f>
        <v>#N/A</v>
      </c>
      <c r="S54" s="123"/>
      <c r="T54" s="31" t="e">
        <f>TEXT(VLOOKUP($C52,区間記録6,2),"(#)")</f>
        <v>#N/A</v>
      </c>
      <c r="U54" s="123" t="e">
        <f>TEXT(VLOOKUP($C52,区間記録6,4),"00'00")</f>
        <v>#N/A</v>
      </c>
      <c r="V54" s="124"/>
      <c r="W54" s="31" t="e">
        <f>TEXT(VLOOKUP($C52,区間記録7,2),"(#)")</f>
        <v>#N/A</v>
      </c>
      <c r="X54" s="123" t="e">
        <f>TEXT(VLOOKUP($C52,区間記録7,4),"00'00")</f>
        <v>#N/A</v>
      </c>
      <c r="Y54" s="123"/>
      <c r="Z54" s="31" t="e">
        <f>TEXT(VLOOKUP($C52,区間記録8,2),"(#)")</f>
        <v>#N/A</v>
      </c>
      <c r="AA54" s="123" t="e">
        <f>TEXT(VLOOKUP($C52,区間記録8,4),"00'00")</f>
        <v>#N/A</v>
      </c>
      <c r="AB54" s="123"/>
      <c r="AC54" s="24" t="e">
        <f>TEXT(VLOOKUP(C52,躍進,6),"(#)")</f>
        <v>#N/A</v>
      </c>
      <c r="AD54" s="25" t="e">
        <f>IF(VLOOKUP(C52,躍進,4)="","",IF(VLOOKUP(C52,躍進,4)&lt;0,TEXT(INT(ABS(VLOOKUP(C52,躍進,4))/60)*100+MOD(ABS(VLOOKUP(C52,躍進,4)),60),"-00'00"),TEXT(INT(VLOOKUP(C52,躍進,4)/60)*100+MOD(VLOOKUP(C52,躍進,4),60),"+00'00")))</f>
        <v>#N/A</v>
      </c>
    </row>
    <row r="55" spans="2:30" ht="15" hidden="1" customHeight="1">
      <c r="B55" s="112">
        <v>16</v>
      </c>
      <c r="C55" s="120" t="str">
        <f>VLOOKUP(B55,区間6,2)</f>
        <v/>
      </c>
      <c r="D55" s="42" t="str">
        <f>IF(COUNT(C55)=0,"",VLOOKUP(C55,出場校,2))</f>
        <v/>
      </c>
      <c r="E55" s="117" t="str">
        <f>IF(COUNT($C55)=0,"",VLOOKUP($C55,選手名,VLOOKUP($C55,オーダー,E$6+1)+1))</f>
        <v/>
      </c>
      <c r="F55" s="117"/>
      <c r="G55" s="28" t="str">
        <f>IF(COUNT($C55)=0,"",VLOOKUP($C55,選手学年,VLOOKUP($C55,オーダー,E$6+1)+1))</f>
        <v/>
      </c>
      <c r="H55" s="116" t="str">
        <f>IF(COUNT($C55)=0,"",VLOOKUP($C55,選手名,VLOOKUP($C55,オーダー,H$6+1)+1))</f>
        <v/>
      </c>
      <c r="I55" s="117"/>
      <c r="J55" s="28" t="str">
        <f>IF(COUNT($C55)=0,"",VLOOKUP($C55,選手学年,VLOOKUP($C55,オーダー,H$6+1)+1))</f>
        <v/>
      </c>
      <c r="K55" s="116" t="str">
        <f>IF(COUNT($C55)=0,"",VLOOKUP($C55,選手名,VLOOKUP($C55,オーダー,K$6+1)+1))</f>
        <v/>
      </c>
      <c r="L55" s="117"/>
      <c r="M55" s="28" t="str">
        <f>IF(COUNT($C55)=0,"",VLOOKUP($C55,選手学年,VLOOKUP($C55,オーダー,K$6+1)+1))</f>
        <v/>
      </c>
      <c r="N55" s="116" t="str">
        <f>IF(COUNT($C55)=0,"",VLOOKUP($C55,選手名,VLOOKUP($C55,オーダー,N$6+1)+1))</f>
        <v/>
      </c>
      <c r="O55" s="117"/>
      <c r="P55" s="28" t="str">
        <f>IF(COUNT($C55)=0,"",VLOOKUP($C55,選手学年,VLOOKUP($C55,オーダー,N$6+1)+1))</f>
        <v/>
      </c>
      <c r="Q55" s="116" t="str">
        <f>IF(COUNT($C55)=0,"",VLOOKUP($C55,選手名,VLOOKUP($C55,オーダー,Q$6+1)+1))</f>
        <v/>
      </c>
      <c r="R55" s="117"/>
      <c r="S55" s="28" t="str">
        <f>IF(COUNT($C55)=0,"",VLOOKUP($C55,選手学年,VLOOKUP($C55,オーダー,Q$6+1)+1))</f>
        <v/>
      </c>
      <c r="T55" s="116" t="str">
        <f>IF(COUNT($C55)=0,"",VLOOKUP($C55,選手名,VLOOKUP($C55,オーダー,T$6+1)+1))</f>
        <v/>
      </c>
      <c r="U55" s="117"/>
      <c r="V55" s="29" t="str">
        <f>IF(COUNT($C55)=0,"",VLOOKUP($C55,選手学年,VLOOKUP($C55,オーダー,T$6+1)+1))</f>
        <v/>
      </c>
      <c r="W55" s="116" t="str">
        <f>IF(COUNT($C55)=0,"",VLOOKUP($C55,選手名,VLOOKUP($C55,オーダー,W$6+1)+1))</f>
        <v/>
      </c>
      <c r="X55" s="117"/>
      <c r="Y55" s="28" t="str">
        <f>IF(COUNT($C55)=0,"",VLOOKUP($C55,選手学年,VLOOKUP($C55,オーダー,W$6+1)+1))</f>
        <v/>
      </c>
      <c r="Z55" s="116" t="str">
        <f>IF(COUNT($C55)=0,"",VLOOKUP($C55,選手名,VLOOKUP($C55,オーダー,Z$6+1)+1))</f>
        <v/>
      </c>
      <c r="AA55" s="117"/>
      <c r="AB55" s="28" t="str">
        <f>IF(COUNT($C55)=0,"",VLOOKUP($C55,選手学年,VLOOKUP($C55,オーダー,Z$6+1)+1))</f>
        <v/>
      </c>
      <c r="AC55" s="118" t="e">
        <f>TEXT(VLOOKUP(C55,出場校,6)*10000+VLOOKUP(C55,出場校,7)*100+VLOOKUP(C55,出場校,8),"00'00")</f>
        <v>#N/A</v>
      </c>
      <c r="AD55" s="119"/>
    </row>
    <row r="56" spans="2:30" ht="15" hidden="1" customHeight="1">
      <c r="B56" s="112"/>
      <c r="C56" s="114"/>
      <c r="D56" s="20" t="str">
        <f>IF(COUNT(C55)=0,"",TEXT(VLOOKUP(C55,出場校,3),"(@)"))</f>
        <v/>
      </c>
      <c r="E56" s="21"/>
      <c r="F56" s="107"/>
      <c r="G56" s="107"/>
      <c r="H56" s="22" t="e">
        <f>TEXT(VLOOKUP($C55,順位変動,H$6*2),"(#)")</f>
        <v>#N/A</v>
      </c>
      <c r="I56" s="107" t="e">
        <f>IF(VLOOKUP(VLOOKUP($C55,順位変動,H$6*2),区間2,4)&lt;10000,TEXT(VLOOKUP(VLOOKUP($C55,順位変動,H$6*2),区間2,4),"00'00"),TEXT(VLOOKUP(VLOOKUP($C55,順位変動,H$6*2),区間2,4),"#°00'00"))</f>
        <v>#N/A</v>
      </c>
      <c r="J56" s="107"/>
      <c r="K56" s="22" t="e">
        <f>TEXT(VLOOKUP($C55,順位変動,K$6*2),"(#)")</f>
        <v>#N/A</v>
      </c>
      <c r="L56" s="107" t="e">
        <f>IF(VLOOKUP(VLOOKUP($C55,順位変動,K$6*2),区間3,4)&lt;10000,TEXT(VLOOKUP(VLOOKUP($C55,順位変動,K$6*2),区間3,4),"00'00"),TEXT(VLOOKUP(VLOOKUP($C55,順位変動,K$6*2),区間3,4),"#°00'00"))</f>
        <v>#N/A</v>
      </c>
      <c r="M56" s="107"/>
      <c r="N56" s="22" t="e">
        <f>TEXT(VLOOKUP($C55,順位変動,N$6*2),"(#)")</f>
        <v>#N/A</v>
      </c>
      <c r="O56" s="107" t="e">
        <f>IF(VLOOKUP(VLOOKUP($C55,順位変動,N$6*2),区間4,4)&lt;10000,TEXT(VLOOKUP(VLOOKUP($C55,順位変動,N$6*2),区間4,4),"00'00"),TEXT(VLOOKUP(VLOOKUP($C55,順位変動,N$6*2),区間4,4),"#°00'00"))</f>
        <v>#N/A</v>
      </c>
      <c r="P56" s="107"/>
      <c r="Q56" s="22" t="e">
        <f>TEXT(VLOOKUP($C55,順位変動,Q$6*2),"(#)")</f>
        <v>#N/A</v>
      </c>
      <c r="R56" s="107" t="e">
        <f>IF(VLOOKUP(VLOOKUP($C55,順位変動,Q$6*2),区間5,4)&lt;10000,TEXT(VLOOKUP(VLOOKUP($C55,順位変動,Q$6*2),区間5,4),"00'00"),TEXT(VLOOKUP(VLOOKUP($C55,順位変動,Q$6*2),区間5,4),"#°00'00"))</f>
        <v>#N/A</v>
      </c>
      <c r="S56" s="107"/>
      <c r="T56" s="22" t="e">
        <f>TEXT(VLOOKUP($C55,順位変動,T$6*2),"(#)")</f>
        <v>#N/A</v>
      </c>
      <c r="U56" s="107" t="e">
        <f>IF(VLOOKUP(VLOOKUP($C55,順位変動,T$6*2),区間6,4)&lt;10000,TEXT(VLOOKUP(VLOOKUP($C55,順位変動,T$6*2),区間6,4),"00'00"),TEXT(VLOOKUP(VLOOKUP($C55,順位変動,T$6*2),区間6,4),"#°00'00"))</f>
        <v>#N/A</v>
      </c>
      <c r="V56" s="108"/>
      <c r="W56" s="22" t="e">
        <f>TEXT(VLOOKUP($C55,順位変動,W$6*2),"(#)")</f>
        <v>#N/A</v>
      </c>
      <c r="X56" s="107" t="e">
        <f>IF(VLOOKUP(VLOOKUP($C55,順位変動,W$6*2),区間7,4)&lt;10000,TEXT(VLOOKUP(VLOOKUP($C55,順位変動,W$6*2),区間7,4),"00'00"),TEXT(VLOOKUP(VLOOKUP($C55,順位変動,W$6*2),区間7,4),"#°00'00"))</f>
        <v>#N/A</v>
      </c>
      <c r="Y56" s="107"/>
      <c r="Z56" s="22" t="e">
        <f>TEXT(VLOOKUP($C55,順位変動,Z$6*2),"(#)")</f>
        <v>#N/A</v>
      </c>
      <c r="AA56" s="107" t="e">
        <f>IF(VLOOKUP(VLOOKUP($C55,順位変動,Z$6*2),区間8,4)&lt;10000,TEXT(VLOOKUP(VLOOKUP($C55,順位変動,Z$6*2),区間8,4),"00'00"),TEXT(VLOOKUP(VLOOKUP($C55,順位変動,Z$6*2),区間8,4),"#°00'00"))</f>
        <v>#N/A</v>
      </c>
      <c r="AB56" s="107"/>
      <c r="AC56" s="121" t="e">
        <f>U56</f>
        <v>#N/A</v>
      </c>
      <c r="AD56" s="122"/>
    </row>
    <row r="57" spans="2:30" ht="15" hidden="1" customHeight="1">
      <c r="B57" s="112"/>
      <c r="C57" s="115"/>
      <c r="D57" s="23" t="str">
        <f>IF(COUNT(C55)=0,"",TEXT(VLOOKUP(B55,区間6,4),"00分00秒"))</f>
        <v/>
      </c>
      <c r="E57" s="30" t="e">
        <f>TEXT(VLOOKUP($C55,順位変動,E$6*2),"(#)")</f>
        <v>#N/A</v>
      </c>
      <c r="F57" s="123" t="e">
        <f>IF(VLOOKUP(VLOOKUP($C55,順位変動,E$6*2),区間1,4)&lt;10000,TEXT(VLOOKUP(VLOOKUP($C55,順位変動,E$6*2),区間1,4),"00'00"),TEXT(VLOOKUP(VLOOKUP($C55,順位変動,E$6*2),区間1,4),"#°00'00"))</f>
        <v>#N/A</v>
      </c>
      <c r="G57" s="123"/>
      <c r="H57" s="31" t="e">
        <f>TEXT(VLOOKUP($C55,区間記録2,2),"(#)")</f>
        <v>#N/A</v>
      </c>
      <c r="I57" s="123" t="e">
        <f>TEXT(VLOOKUP($C55,区間記録2,4),"00'00")</f>
        <v>#N/A</v>
      </c>
      <c r="J57" s="123"/>
      <c r="K57" s="31" t="e">
        <f>TEXT(VLOOKUP($C55,区間記録3,2),"(#)")</f>
        <v>#N/A</v>
      </c>
      <c r="L57" s="123" t="e">
        <f>TEXT(VLOOKUP($C55,区間記録3,4),"00'00")</f>
        <v>#N/A</v>
      </c>
      <c r="M57" s="123"/>
      <c r="N57" s="31" t="e">
        <f>TEXT(VLOOKUP($C55,区間記録4,2),"(#)")</f>
        <v>#N/A</v>
      </c>
      <c r="O57" s="123" t="e">
        <f>TEXT(VLOOKUP($C55,区間記録4,4),"00'00")</f>
        <v>#N/A</v>
      </c>
      <c r="P57" s="123"/>
      <c r="Q57" s="31" t="e">
        <f>TEXT(VLOOKUP($C55,区間記録5,2),"(#)")</f>
        <v>#N/A</v>
      </c>
      <c r="R57" s="123" t="e">
        <f>TEXT(VLOOKUP($C55,区間記録5,4),"00'00")</f>
        <v>#N/A</v>
      </c>
      <c r="S57" s="123"/>
      <c r="T57" s="31" t="e">
        <f>TEXT(VLOOKUP($C55,区間記録6,2),"(#)")</f>
        <v>#N/A</v>
      </c>
      <c r="U57" s="123" t="e">
        <f>TEXT(VLOOKUP($C55,区間記録6,4),"00'00")</f>
        <v>#N/A</v>
      </c>
      <c r="V57" s="124"/>
      <c r="W57" s="31" t="e">
        <f>TEXT(VLOOKUP($C55,区間記録7,2),"(#)")</f>
        <v>#N/A</v>
      </c>
      <c r="X57" s="123" t="e">
        <f>TEXT(VLOOKUP($C55,区間記録7,4),"00'00")</f>
        <v>#N/A</v>
      </c>
      <c r="Y57" s="123"/>
      <c r="Z57" s="31" t="e">
        <f>TEXT(VLOOKUP($C55,区間記録8,2),"(#)")</f>
        <v>#N/A</v>
      </c>
      <c r="AA57" s="123" t="e">
        <f>TEXT(VLOOKUP($C55,区間記録8,4),"00'00")</f>
        <v>#N/A</v>
      </c>
      <c r="AB57" s="123"/>
      <c r="AC57" s="24" t="e">
        <f>TEXT(VLOOKUP(C55,躍進,6),"(#)")</f>
        <v>#N/A</v>
      </c>
      <c r="AD57" s="25" t="e">
        <f>IF(VLOOKUP(C55,躍進,4)="","",IF(VLOOKUP(C55,躍進,4)&lt;0,TEXT(INT(ABS(VLOOKUP(C55,躍進,4))/60)*100+MOD(ABS(VLOOKUP(C55,躍進,4)),60),"-00'00"),TEXT(INT(VLOOKUP(C55,躍進,4)/60)*100+MOD(VLOOKUP(C55,躍進,4),60),"+00'00")))</f>
        <v>#N/A</v>
      </c>
    </row>
    <row r="58" spans="2:30" ht="15" hidden="1" customHeight="1">
      <c r="B58" s="112">
        <v>17</v>
      </c>
      <c r="C58" s="120" t="str">
        <f>VLOOKUP(B58,区間6,2)</f>
        <v/>
      </c>
      <c r="D58" s="42" t="str">
        <f>IF(COUNT(C58)=0,"",VLOOKUP(C58,出場校,2))</f>
        <v/>
      </c>
      <c r="E58" s="117" t="str">
        <f>IF(COUNT($C58)=0,"",VLOOKUP($C58,選手名,VLOOKUP($C58,オーダー,E$6+1)+1))</f>
        <v/>
      </c>
      <c r="F58" s="117"/>
      <c r="G58" s="28" t="str">
        <f>IF(COUNT($C58)=0,"",VLOOKUP($C58,選手学年,VLOOKUP($C58,オーダー,E$6+1)+1))</f>
        <v/>
      </c>
      <c r="H58" s="116" t="str">
        <f>IF(COUNT($C58)=0,"",VLOOKUP($C58,選手名,VLOOKUP($C58,オーダー,H$6+1)+1))</f>
        <v/>
      </c>
      <c r="I58" s="117"/>
      <c r="J58" s="28" t="str">
        <f>IF(COUNT($C58)=0,"",VLOOKUP($C58,選手学年,VLOOKUP($C58,オーダー,H$6+1)+1))</f>
        <v/>
      </c>
      <c r="K58" s="116" t="str">
        <f>IF(COUNT($C58)=0,"",VLOOKUP($C58,選手名,VLOOKUP($C58,オーダー,K$6+1)+1))</f>
        <v/>
      </c>
      <c r="L58" s="117"/>
      <c r="M58" s="28" t="str">
        <f>IF(COUNT($C58)=0,"",VLOOKUP($C58,選手学年,VLOOKUP($C58,オーダー,K$6+1)+1))</f>
        <v/>
      </c>
      <c r="N58" s="116" t="str">
        <f>IF(COUNT($C58)=0,"",VLOOKUP($C58,選手名,VLOOKUP($C58,オーダー,N$6+1)+1))</f>
        <v/>
      </c>
      <c r="O58" s="117"/>
      <c r="P58" s="28" t="str">
        <f>IF(COUNT($C58)=0,"",VLOOKUP($C58,選手学年,VLOOKUP($C58,オーダー,N$6+1)+1))</f>
        <v/>
      </c>
      <c r="Q58" s="116" t="str">
        <f>IF(COUNT($C58)=0,"",VLOOKUP($C58,選手名,VLOOKUP($C58,オーダー,Q$6+1)+1))</f>
        <v/>
      </c>
      <c r="R58" s="117"/>
      <c r="S58" s="28" t="str">
        <f>IF(COUNT($C58)=0,"",VLOOKUP($C58,選手学年,VLOOKUP($C58,オーダー,Q$6+1)+1))</f>
        <v/>
      </c>
      <c r="T58" s="116" t="str">
        <f>IF(COUNT($C58)=0,"",VLOOKUP($C58,選手名,VLOOKUP($C58,オーダー,T$6+1)+1))</f>
        <v/>
      </c>
      <c r="U58" s="117"/>
      <c r="V58" s="29" t="str">
        <f>IF(COUNT($C58)=0,"",VLOOKUP($C58,選手学年,VLOOKUP($C58,オーダー,T$6+1)+1))</f>
        <v/>
      </c>
      <c r="W58" s="116" t="str">
        <f>IF(COUNT($C58)=0,"",VLOOKUP($C58,選手名,VLOOKUP($C58,オーダー,W$6+1)+1))</f>
        <v/>
      </c>
      <c r="X58" s="117"/>
      <c r="Y58" s="28" t="str">
        <f>IF(COUNT($C58)=0,"",VLOOKUP($C58,選手学年,VLOOKUP($C58,オーダー,W$6+1)+1))</f>
        <v/>
      </c>
      <c r="Z58" s="116" t="str">
        <f>IF(COUNT($C58)=0,"",VLOOKUP($C58,選手名,VLOOKUP($C58,オーダー,Z$6+1)+1))</f>
        <v/>
      </c>
      <c r="AA58" s="117"/>
      <c r="AB58" s="28" t="str">
        <f>IF(COUNT($C58)=0,"",VLOOKUP($C58,選手学年,VLOOKUP($C58,オーダー,Z$6+1)+1))</f>
        <v/>
      </c>
      <c r="AC58" s="118" t="e">
        <f>TEXT(VLOOKUP(C58,出場校,6)*10000+VLOOKUP(C58,出場校,7)*100+VLOOKUP(C58,出場校,8),"00'00")</f>
        <v>#N/A</v>
      </c>
      <c r="AD58" s="119"/>
    </row>
    <row r="59" spans="2:30" ht="15" hidden="1" customHeight="1">
      <c r="B59" s="112"/>
      <c r="C59" s="114"/>
      <c r="D59" s="20" t="str">
        <f>IF(COUNT(C58)=0,"",TEXT(VLOOKUP(C58,出場校,3),"(@)"))</f>
        <v/>
      </c>
      <c r="E59" s="21"/>
      <c r="F59" s="107"/>
      <c r="G59" s="107"/>
      <c r="H59" s="22" t="e">
        <f>TEXT(VLOOKUP($C58,順位変動,H$6*2),"(#)")</f>
        <v>#N/A</v>
      </c>
      <c r="I59" s="107" t="e">
        <f>IF(VLOOKUP(VLOOKUP($C58,順位変動,H$6*2),区間2,4)&lt;10000,TEXT(VLOOKUP(VLOOKUP($C58,順位変動,H$6*2),区間2,4),"00'00"),TEXT(VLOOKUP(VLOOKUP($C58,順位変動,H$6*2),区間2,4),"#°00'00"))</f>
        <v>#N/A</v>
      </c>
      <c r="J59" s="107"/>
      <c r="K59" s="22" t="e">
        <f>TEXT(VLOOKUP($C58,順位変動,K$6*2),"(#)")</f>
        <v>#N/A</v>
      </c>
      <c r="L59" s="107" t="e">
        <f>IF(VLOOKUP(VLOOKUP($C58,順位変動,K$6*2),区間3,4)&lt;10000,TEXT(VLOOKUP(VLOOKUP($C58,順位変動,K$6*2),区間3,4),"00'00"),TEXT(VLOOKUP(VLOOKUP($C58,順位変動,K$6*2),区間3,4),"#°00'00"))</f>
        <v>#N/A</v>
      </c>
      <c r="M59" s="107"/>
      <c r="N59" s="22" t="e">
        <f>TEXT(VLOOKUP($C58,順位変動,N$6*2),"(#)")</f>
        <v>#N/A</v>
      </c>
      <c r="O59" s="107" t="e">
        <f>IF(VLOOKUP(VLOOKUP($C58,順位変動,N$6*2),区間4,4)&lt;10000,TEXT(VLOOKUP(VLOOKUP($C58,順位変動,N$6*2),区間4,4),"00'00"),TEXT(VLOOKUP(VLOOKUP($C58,順位変動,N$6*2),区間4,4),"#°00'00"))</f>
        <v>#N/A</v>
      </c>
      <c r="P59" s="107"/>
      <c r="Q59" s="22" t="e">
        <f>TEXT(VLOOKUP($C58,順位変動,Q$6*2),"(#)")</f>
        <v>#N/A</v>
      </c>
      <c r="R59" s="107" t="e">
        <f>IF(VLOOKUP(VLOOKUP($C58,順位変動,Q$6*2),区間5,4)&lt;10000,TEXT(VLOOKUP(VLOOKUP($C58,順位変動,Q$6*2),区間5,4),"00'00"),TEXT(VLOOKUP(VLOOKUP($C58,順位変動,Q$6*2),区間5,4),"#°00'00"))</f>
        <v>#N/A</v>
      </c>
      <c r="S59" s="107"/>
      <c r="T59" s="22" t="e">
        <f>TEXT(VLOOKUP($C58,順位変動,T$6*2),"(#)")</f>
        <v>#N/A</v>
      </c>
      <c r="U59" s="107" t="e">
        <f>IF(VLOOKUP(VLOOKUP($C58,順位変動,T$6*2),区間6,4)&lt;10000,TEXT(VLOOKUP(VLOOKUP($C58,順位変動,T$6*2),区間6,4),"00'00"),TEXT(VLOOKUP(VLOOKUP($C58,順位変動,T$6*2),区間6,4),"#°00'00"))</f>
        <v>#N/A</v>
      </c>
      <c r="V59" s="108"/>
      <c r="W59" s="22" t="e">
        <f>TEXT(VLOOKUP($C58,順位変動,W$6*2),"(#)")</f>
        <v>#N/A</v>
      </c>
      <c r="X59" s="107" t="e">
        <f>IF(VLOOKUP(VLOOKUP($C58,順位変動,W$6*2),区間7,4)&lt;10000,TEXT(VLOOKUP(VLOOKUP($C58,順位変動,W$6*2),区間7,4),"00'00"),TEXT(VLOOKUP(VLOOKUP($C58,順位変動,W$6*2),区間7,4),"#°00'00"))</f>
        <v>#N/A</v>
      </c>
      <c r="Y59" s="107"/>
      <c r="Z59" s="22" t="e">
        <f>TEXT(VLOOKUP($C58,順位変動,Z$6*2),"(#)")</f>
        <v>#N/A</v>
      </c>
      <c r="AA59" s="107" t="e">
        <f>IF(VLOOKUP(VLOOKUP($C58,順位変動,Z$6*2),区間8,4)&lt;10000,TEXT(VLOOKUP(VLOOKUP($C58,順位変動,Z$6*2),区間8,4),"00'00"),TEXT(VLOOKUP(VLOOKUP($C58,順位変動,Z$6*2),区間8,4),"#°00'00"))</f>
        <v>#N/A</v>
      </c>
      <c r="AB59" s="107"/>
      <c r="AC59" s="121" t="e">
        <f>U59</f>
        <v>#N/A</v>
      </c>
      <c r="AD59" s="122"/>
    </row>
    <row r="60" spans="2:30" ht="15" hidden="1" customHeight="1">
      <c r="B60" s="112"/>
      <c r="C60" s="115"/>
      <c r="D60" s="23" t="str">
        <f>IF(COUNT(C58)=0,"",TEXT(VLOOKUP(B58,区間6,4),"00分00秒"))</f>
        <v/>
      </c>
      <c r="E60" s="30" t="e">
        <f>TEXT(VLOOKUP($C58,順位変動,E$6*2),"(#)")</f>
        <v>#N/A</v>
      </c>
      <c r="F60" s="123" t="e">
        <f>IF(VLOOKUP(VLOOKUP($C58,順位変動,E$6*2),区間1,4)&lt;10000,TEXT(VLOOKUP(VLOOKUP($C58,順位変動,E$6*2),区間1,4),"00'00"),TEXT(VLOOKUP(VLOOKUP($C58,順位変動,E$6*2),区間1,4),"#°00'00"))</f>
        <v>#N/A</v>
      </c>
      <c r="G60" s="123"/>
      <c r="H60" s="31" t="e">
        <f>TEXT(VLOOKUP($C58,区間記録2,2),"(#)")</f>
        <v>#N/A</v>
      </c>
      <c r="I60" s="123" t="e">
        <f>TEXT(VLOOKUP($C58,区間記録2,4),"00'00")</f>
        <v>#N/A</v>
      </c>
      <c r="J60" s="123"/>
      <c r="K60" s="31" t="e">
        <f>TEXT(VLOOKUP($C58,区間記録3,2),"(#)")</f>
        <v>#N/A</v>
      </c>
      <c r="L60" s="123" t="e">
        <f>TEXT(VLOOKUP($C58,区間記録3,4),"00'00")</f>
        <v>#N/A</v>
      </c>
      <c r="M60" s="123"/>
      <c r="N60" s="31" t="e">
        <f>TEXT(VLOOKUP($C58,区間記録4,2),"(#)")</f>
        <v>#N/A</v>
      </c>
      <c r="O60" s="123" t="e">
        <f>TEXT(VLOOKUP($C58,区間記録4,4),"00'00")</f>
        <v>#N/A</v>
      </c>
      <c r="P60" s="123"/>
      <c r="Q60" s="31" t="e">
        <f>TEXT(VLOOKUP($C58,区間記録5,2),"(#)")</f>
        <v>#N/A</v>
      </c>
      <c r="R60" s="123" t="e">
        <f>TEXT(VLOOKUP($C58,区間記録5,4),"00'00")</f>
        <v>#N/A</v>
      </c>
      <c r="S60" s="123"/>
      <c r="T60" s="31" t="e">
        <f>TEXT(VLOOKUP($C58,区間記録6,2),"(#)")</f>
        <v>#N/A</v>
      </c>
      <c r="U60" s="123" t="e">
        <f>TEXT(VLOOKUP($C58,区間記録6,4),"00'00")</f>
        <v>#N/A</v>
      </c>
      <c r="V60" s="124"/>
      <c r="W60" s="31" t="e">
        <f>TEXT(VLOOKUP($C58,区間記録7,2),"(#)")</f>
        <v>#N/A</v>
      </c>
      <c r="X60" s="123" t="e">
        <f>TEXT(VLOOKUP($C58,区間記録7,4),"00'00")</f>
        <v>#N/A</v>
      </c>
      <c r="Y60" s="123"/>
      <c r="Z60" s="31" t="e">
        <f>TEXT(VLOOKUP($C58,区間記録8,2),"(#)")</f>
        <v>#N/A</v>
      </c>
      <c r="AA60" s="123" t="e">
        <f>TEXT(VLOOKUP($C58,区間記録8,4),"00'00")</f>
        <v>#N/A</v>
      </c>
      <c r="AB60" s="123"/>
      <c r="AC60" s="24" t="e">
        <f>TEXT(VLOOKUP(C58,躍進,6),"(#)")</f>
        <v>#N/A</v>
      </c>
      <c r="AD60" s="25" t="e">
        <f>IF(VLOOKUP(C58,躍進,4)="","",IF(VLOOKUP(C58,躍進,4)&lt;0,TEXT(INT(ABS(VLOOKUP(C58,躍進,4))/60)*100+MOD(ABS(VLOOKUP(C58,躍進,4)),60),"-00'00"),TEXT(INT(VLOOKUP(C58,躍進,4)/60)*100+MOD(VLOOKUP(C58,躍進,4),60),"+00'00")))</f>
        <v>#N/A</v>
      </c>
    </row>
    <row r="61" spans="2:30" ht="15" hidden="1" customHeight="1">
      <c r="B61" s="112">
        <v>18</v>
      </c>
      <c r="C61" s="120" t="str">
        <f>VLOOKUP(B61,区間6,2)</f>
        <v/>
      </c>
      <c r="D61" s="42" t="str">
        <f>IF(COUNT(C61)=0,"",VLOOKUP(C61,出場校,2))</f>
        <v/>
      </c>
      <c r="E61" s="117" t="str">
        <f>IF(COUNT($C61)=0,"",VLOOKUP($C61,選手名,VLOOKUP($C61,オーダー,E$6+1)+1))</f>
        <v/>
      </c>
      <c r="F61" s="117"/>
      <c r="G61" s="28" t="str">
        <f>IF(COUNT($C61)=0,"",VLOOKUP($C61,選手学年,VLOOKUP($C61,オーダー,E$6+1)+1))</f>
        <v/>
      </c>
      <c r="H61" s="116" t="str">
        <f>IF(COUNT($C61)=0,"",VLOOKUP($C61,選手名,VLOOKUP($C61,オーダー,H$6+1)+1))</f>
        <v/>
      </c>
      <c r="I61" s="117"/>
      <c r="J61" s="28" t="str">
        <f>IF(COUNT($C61)=0,"",VLOOKUP($C61,選手学年,VLOOKUP($C61,オーダー,H$6+1)+1))</f>
        <v/>
      </c>
      <c r="K61" s="116" t="str">
        <f>IF(COUNT($C61)=0,"",VLOOKUP($C61,選手名,VLOOKUP($C61,オーダー,K$6+1)+1))</f>
        <v/>
      </c>
      <c r="L61" s="117"/>
      <c r="M61" s="28" t="str">
        <f>IF(COUNT($C61)=0,"",VLOOKUP($C61,選手学年,VLOOKUP($C61,オーダー,K$6+1)+1))</f>
        <v/>
      </c>
      <c r="N61" s="116" t="str">
        <f>IF(COUNT($C61)=0,"",VLOOKUP($C61,選手名,VLOOKUP($C61,オーダー,N$6+1)+1))</f>
        <v/>
      </c>
      <c r="O61" s="117"/>
      <c r="P61" s="28" t="str">
        <f>IF(COUNT($C61)=0,"",VLOOKUP($C61,選手学年,VLOOKUP($C61,オーダー,N$6+1)+1))</f>
        <v/>
      </c>
      <c r="Q61" s="116" t="str">
        <f>IF(COUNT($C61)=0,"",VLOOKUP($C61,選手名,VLOOKUP($C61,オーダー,Q$6+1)+1))</f>
        <v/>
      </c>
      <c r="R61" s="117"/>
      <c r="S61" s="28" t="str">
        <f>IF(COUNT($C61)=0,"",VLOOKUP($C61,選手学年,VLOOKUP($C61,オーダー,Q$6+1)+1))</f>
        <v/>
      </c>
      <c r="T61" s="116" t="str">
        <f>IF(COUNT($C61)=0,"",VLOOKUP($C61,選手名,VLOOKUP($C61,オーダー,T$6+1)+1))</f>
        <v/>
      </c>
      <c r="U61" s="117"/>
      <c r="V61" s="29" t="str">
        <f>IF(COUNT($C61)=0,"",VLOOKUP($C61,選手学年,VLOOKUP($C61,オーダー,T$6+1)+1))</f>
        <v/>
      </c>
      <c r="W61" s="116" t="str">
        <f>IF(COUNT($C61)=0,"",VLOOKUP($C61,選手名,VLOOKUP($C61,オーダー,W$6+1)+1))</f>
        <v/>
      </c>
      <c r="X61" s="117"/>
      <c r="Y61" s="28" t="str">
        <f>IF(COUNT($C61)=0,"",VLOOKUP($C61,選手学年,VLOOKUP($C61,オーダー,W$6+1)+1))</f>
        <v/>
      </c>
      <c r="Z61" s="116" t="str">
        <f>IF(COUNT($C61)=0,"",VLOOKUP($C61,選手名,VLOOKUP($C61,オーダー,Z$6+1)+1))</f>
        <v/>
      </c>
      <c r="AA61" s="117"/>
      <c r="AB61" s="28" t="str">
        <f>IF(COUNT($C61)=0,"",VLOOKUP($C61,選手学年,VLOOKUP($C61,オーダー,Z$6+1)+1))</f>
        <v/>
      </c>
      <c r="AC61" s="118" t="e">
        <f>TEXT(VLOOKUP(C61,出場校,6)*10000+VLOOKUP(C61,出場校,7)*100+VLOOKUP(C61,出場校,8),"00'00")</f>
        <v>#N/A</v>
      </c>
      <c r="AD61" s="119"/>
    </row>
    <row r="62" spans="2:30" ht="15" hidden="1" customHeight="1">
      <c r="B62" s="112"/>
      <c r="C62" s="114"/>
      <c r="D62" s="20" t="str">
        <f>IF(COUNT(C61)=0,"",TEXT(VLOOKUP(C61,出場校,3),"(@)"))</f>
        <v/>
      </c>
      <c r="E62" s="21"/>
      <c r="F62" s="107"/>
      <c r="G62" s="107"/>
      <c r="H62" s="22" t="e">
        <f>TEXT(VLOOKUP($C61,順位変動,H$6*2),"(#)")</f>
        <v>#N/A</v>
      </c>
      <c r="I62" s="107" t="e">
        <f>IF(VLOOKUP(VLOOKUP($C61,順位変動,H$6*2),区間2,4)&lt;10000,TEXT(VLOOKUP(VLOOKUP($C61,順位変動,H$6*2),区間2,4),"00'00"),TEXT(VLOOKUP(VLOOKUP($C61,順位変動,H$6*2),区間2,4),"#°00'00"))</f>
        <v>#N/A</v>
      </c>
      <c r="J62" s="107"/>
      <c r="K62" s="22" t="e">
        <f>TEXT(VLOOKUP($C61,順位変動,K$6*2),"(#)")</f>
        <v>#N/A</v>
      </c>
      <c r="L62" s="107" t="e">
        <f>IF(VLOOKUP(VLOOKUP($C61,順位変動,K$6*2),区間3,4)&lt;10000,TEXT(VLOOKUP(VLOOKUP($C61,順位変動,K$6*2),区間3,4),"00'00"),TEXT(VLOOKUP(VLOOKUP($C61,順位変動,K$6*2),区間3,4),"#°00'00"))</f>
        <v>#N/A</v>
      </c>
      <c r="M62" s="107"/>
      <c r="N62" s="22" t="e">
        <f>TEXT(VLOOKUP($C61,順位変動,N$6*2),"(#)")</f>
        <v>#N/A</v>
      </c>
      <c r="O62" s="107" t="e">
        <f>IF(VLOOKUP(VLOOKUP($C61,順位変動,N$6*2),区間4,4)&lt;10000,TEXT(VLOOKUP(VLOOKUP($C61,順位変動,N$6*2),区間4,4),"00'00"),TEXT(VLOOKUP(VLOOKUP($C61,順位変動,N$6*2),区間4,4),"#°00'00"))</f>
        <v>#N/A</v>
      </c>
      <c r="P62" s="107"/>
      <c r="Q62" s="22" t="e">
        <f>TEXT(VLOOKUP($C61,順位変動,Q$6*2),"(#)")</f>
        <v>#N/A</v>
      </c>
      <c r="R62" s="107" t="e">
        <f>IF(VLOOKUP(VLOOKUP($C61,順位変動,Q$6*2),区間5,4)&lt;10000,TEXT(VLOOKUP(VLOOKUP($C61,順位変動,Q$6*2),区間5,4),"00'00"),TEXT(VLOOKUP(VLOOKUP($C61,順位変動,Q$6*2),区間5,4),"#°00'00"))</f>
        <v>#N/A</v>
      </c>
      <c r="S62" s="107"/>
      <c r="T62" s="22" t="e">
        <f>TEXT(VLOOKUP($C61,順位変動,T$6*2),"(#)")</f>
        <v>#N/A</v>
      </c>
      <c r="U62" s="107" t="e">
        <f>IF(VLOOKUP(VLOOKUP($C61,順位変動,T$6*2),区間6,4)&lt;10000,TEXT(VLOOKUP(VLOOKUP($C61,順位変動,T$6*2),区間6,4),"00'00"),TEXT(VLOOKUP(VLOOKUP($C61,順位変動,T$6*2),区間6,4),"#°00'00"))</f>
        <v>#N/A</v>
      </c>
      <c r="V62" s="108"/>
      <c r="W62" s="22" t="e">
        <f>TEXT(VLOOKUP($C61,順位変動,W$6*2),"(#)")</f>
        <v>#N/A</v>
      </c>
      <c r="X62" s="107" t="e">
        <f>IF(VLOOKUP(VLOOKUP($C61,順位変動,W$6*2),区間7,4)&lt;10000,TEXT(VLOOKUP(VLOOKUP($C61,順位変動,W$6*2),区間7,4),"00'00"),TEXT(VLOOKUP(VLOOKUP($C61,順位変動,W$6*2),区間7,4),"#°00'00"))</f>
        <v>#N/A</v>
      </c>
      <c r="Y62" s="107"/>
      <c r="Z62" s="22" t="e">
        <f>TEXT(VLOOKUP($C61,順位変動,Z$6*2),"(#)")</f>
        <v>#N/A</v>
      </c>
      <c r="AA62" s="107" t="e">
        <f>IF(VLOOKUP(VLOOKUP($C61,順位変動,Z$6*2),区間8,4)&lt;10000,TEXT(VLOOKUP(VLOOKUP($C61,順位変動,Z$6*2),区間8,4),"00'00"),TEXT(VLOOKUP(VLOOKUP($C61,順位変動,Z$6*2),区間8,4),"#°00'00"))</f>
        <v>#N/A</v>
      </c>
      <c r="AB62" s="107"/>
      <c r="AC62" s="121" t="e">
        <f>U62</f>
        <v>#N/A</v>
      </c>
      <c r="AD62" s="122"/>
    </row>
    <row r="63" spans="2:30" ht="15" hidden="1" customHeight="1">
      <c r="B63" s="112"/>
      <c r="C63" s="115"/>
      <c r="D63" s="23" t="str">
        <f>IF(COUNT(C61)=0,"",TEXT(VLOOKUP(B61,区間6,4),"00分00秒"))</f>
        <v/>
      </c>
      <c r="E63" s="30" t="e">
        <f>TEXT(VLOOKUP($C61,順位変動,E$6*2),"(#)")</f>
        <v>#N/A</v>
      </c>
      <c r="F63" s="123" t="e">
        <f>IF(VLOOKUP(VLOOKUP($C61,順位変動,E$6*2),区間1,4)&lt;10000,TEXT(VLOOKUP(VLOOKUP($C61,順位変動,E$6*2),区間1,4),"00'00"),TEXT(VLOOKUP(VLOOKUP($C61,順位変動,E$6*2),区間1,4),"#°00'00"))</f>
        <v>#N/A</v>
      </c>
      <c r="G63" s="123"/>
      <c r="H63" s="31" t="e">
        <f>TEXT(VLOOKUP($C61,区間記録2,2),"(#)")</f>
        <v>#N/A</v>
      </c>
      <c r="I63" s="123" t="e">
        <f>TEXT(VLOOKUP($C61,区間記録2,4),"00'00")</f>
        <v>#N/A</v>
      </c>
      <c r="J63" s="123"/>
      <c r="K63" s="31" t="e">
        <f>TEXT(VLOOKUP($C61,区間記録3,2),"(#)")</f>
        <v>#N/A</v>
      </c>
      <c r="L63" s="123" t="e">
        <f>TEXT(VLOOKUP($C61,区間記録3,4),"00'00")</f>
        <v>#N/A</v>
      </c>
      <c r="M63" s="123"/>
      <c r="N63" s="31" t="e">
        <f>TEXT(VLOOKUP($C61,区間記録4,2),"(#)")</f>
        <v>#N/A</v>
      </c>
      <c r="O63" s="123" t="e">
        <f>TEXT(VLOOKUP($C61,区間記録4,4),"00'00")</f>
        <v>#N/A</v>
      </c>
      <c r="P63" s="123"/>
      <c r="Q63" s="31" t="e">
        <f>TEXT(VLOOKUP($C61,区間記録5,2),"(#)")</f>
        <v>#N/A</v>
      </c>
      <c r="R63" s="123" t="e">
        <f>TEXT(VLOOKUP($C61,区間記録5,4),"00'00")</f>
        <v>#N/A</v>
      </c>
      <c r="S63" s="123"/>
      <c r="T63" s="31" t="e">
        <f>TEXT(VLOOKUP($C61,区間記録6,2),"(#)")</f>
        <v>#N/A</v>
      </c>
      <c r="U63" s="123" t="e">
        <f>TEXT(VLOOKUP($C61,区間記録6,4),"00'00")</f>
        <v>#N/A</v>
      </c>
      <c r="V63" s="124"/>
      <c r="W63" s="31" t="e">
        <f>TEXT(VLOOKUP($C61,区間記録7,2),"(#)")</f>
        <v>#N/A</v>
      </c>
      <c r="X63" s="123" t="e">
        <f>TEXT(VLOOKUP($C61,区間記録7,4),"00'00")</f>
        <v>#N/A</v>
      </c>
      <c r="Y63" s="123"/>
      <c r="Z63" s="31" t="e">
        <f>TEXT(VLOOKUP($C61,区間記録8,2),"(#)")</f>
        <v>#N/A</v>
      </c>
      <c r="AA63" s="123" t="e">
        <f>TEXT(VLOOKUP($C61,区間記録8,4),"00'00")</f>
        <v>#N/A</v>
      </c>
      <c r="AB63" s="123"/>
      <c r="AC63" s="24" t="e">
        <f>TEXT(VLOOKUP(C61,躍進,6),"(#)")</f>
        <v>#N/A</v>
      </c>
      <c r="AD63" s="25" t="e">
        <f>IF(VLOOKUP(C61,躍進,4)="","",IF(VLOOKUP(C61,躍進,4)&lt;0,TEXT(INT(ABS(VLOOKUP(C61,躍進,4))/60)*100+MOD(ABS(VLOOKUP(C61,躍進,4)),60),"-00'00"),TEXT(INT(VLOOKUP(C61,躍進,4)/60)*100+MOD(VLOOKUP(C61,躍進,4),60),"+00'00")))</f>
        <v>#N/A</v>
      </c>
    </row>
    <row r="64" spans="2:30" ht="15" hidden="1" customHeight="1">
      <c r="B64" s="112">
        <v>19</v>
      </c>
      <c r="C64" s="120" t="str">
        <f>VLOOKUP(B64,区間6,2)</f>
        <v/>
      </c>
      <c r="D64" s="42" t="str">
        <f>IF(COUNT(C64)=0,"",VLOOKUP(C64,出場校,2))</f>
        <v/>
      </c>
      <c r="E64" s="117" t="str">
        <f>IF(COUNT($C64)=0,"",VLOOKUP($C64,選手名,VLOOKUP($C64,オーダー,E$6+1)+1))</f>
        <v/>
      </c>
      <c r="F64" s="117"/>
      <c r="G64" s="28" t="str">
        <f>IF(COUNT($C64)=0,"",VLOOKUP($C64,選手学年,VLOOKUP($C64,オーダー,E$6+1)+1))</f>
        <v/>
      </c>
      <c r="H64" s="116" t="str">
        <f>IF(COUNT($C64)=0,"",VLOOKUP($C64,選手名,VLOOKUP($C64,オーダー,H$6+1)+1))</f>
        <v/>
      </c>
      <c r="I64" s="117"/>
      <c r="J64" s="28" t="str">
        <f>IF(COUNT($C64)=0,"",VLOOKUP($C64,選手学年,VLOOKUP($C64,オーダー,H$6+1)+1))</f>
        <v/>
      </c>
      <c r="K64" s="116" t="str">
        <f>IF(COUNT($C64)=0,"",VLOOKUP($C64,選手名,VLOOKUP($C64,オーダー,K$6+1)+1))</f>
        <v/>
      </c>
      <c r="L64" s="117"/>
      <c r="M64" s="28" t="str">
        <f>IF(COUNT($C64)=0,"",VLOOKUP($C64,選手学年,VLOOKUP($C64,オーダー,K$6+1)+1))</f>
        <v/>
      </c>
      <c r="N64" s="116" t="str">
        <f>IF(COUNT($C64)=0,"",VLOOKUP($C64,選手名,VLOOKUP($C64,オーダー,N$6+1)+1))</f>
        <v/>
      </c>
      <c r="O64" s="117"/>
      <c r="P64" s="28" t="str">
        <f>IF(COUNT($C64)=0,"",VLOOKUP($C64,選手学年,VLOOKUP($C64,オーダー,N$6+1)+1))</f>
        <v/>
      </c>
      <c r="Q64" s="116" t="str">
        <f>IF(COUNT($C64)=0,"",VLOOKUP($C64,選手名,VLOOKUP($C64,オーダー,Q$6+1)+1))</f>
        <v/>
      </c>
      <c r="R64" s="117"/>
      <c r="S64" s="28" t="str">
        <f>IF(COUNT($C64)=0,"",VLOOKUP($C64,選手学年,VLOOKUP($C64,オーダー,Q$6+1)+1))</f>
        <v/>
      </c>
      <c r="T64" s="116" t="str">
        <f>IF(COUNT($C64)=0,"",VLOOKUP($C64,選手名,VLOOKUP($C64,オーダー,T$6+1)+1))</f>
        <v/>
      </c>
      <c r="U64" s="117"/>
      <c r="V64" s="29" t="str">
        <f>IF(COUNT($C64)=0,"",VLOOKUP($C64,選手学年,VLOOKUP($C64,オーダー,T$6+1)+1))</f>
        <v/>
      </c>
      <c r="W64" s="116" t="str">
        <f>IF(COUNT($C64)=0,"",VLOOKUP($C64,選手名,VLOOKUP($C64,オーダー,W$6+1)+1))</f>
        <v/>
      </c>
      <c r="X64" s="117"/>
      <c r="Y64" s="28" t="str">
        <f>IF(COUNT($C64)=0,"",VLOOKUP($C64,選手学年,VLOOKUP($C64,オーダー,W$6+1)+1))</f>
        <v/>
      </c>
      <c r="Z64" s="116" t="str">
        <f>IF(COUNT($C64)=0,"",VLOOKUP($C64,選手名,VLOOKUP($C64,オーダー,Z$6+1)+1))</f>
        <v/>
      </c>
      <c r="AA64" s="117"/>
      <c r="AB64" s="28" t="str">
        <f>IF(COUNT($C64)=0,"",VLOOKUP($C64,選手学年,VLOOKUP($C64,オーダー,Z$6+1)+1))</f>
        <v/>
      </c>
      <c r="AC64" s="118" t="e">
        <f>TEXT(VLOOKUP(C64,出場校,6)*10000+VLOOKUP(C64,出場校,7)*100+VLOOKUP(C64,出場校,8),"00'00")</f>
        <v>#N/A</v>
      </c>
      <c r="AD64" s="119"/>
    </row>
    <row r="65" spans="2:30" ht="15" hidden="1" customHeight="1">
      <c r="B65" s="112"/>
      <c r="C65" s="114"/>
      <c r="D65" s="20" t="str">
        <f>IF(COUNT(C64)=0,"",TEXT(VLOOKUP(C64,出場校,3),"(@)"))</f>
        <v/>
      </c>
      <c r="E65" s="21"/>
      <c r="F65" s="107"/>
      <c r="G65" s="107"/>
      <c r="H65" s="22" t="e">
        <f>TEXT(VLOOKUP($C64,順位変動,H$6*2),"(#)")</f>
        <v>#N/A</v>
      </c>
      <c r="I65" s="107" t="e">
        <f>IF(VLOOKUP(VLOOKUP($C64,順位変動,H$6*2),区間2,4)&lt;10000,TEXT(VLOOKUP(VLOOKUP($C64,順位変動,H$6*2),区間2,4),"00'00"),TEXT(VLOOKUP(VLOOKUP($C64,順位変動,H$6*2),区間2,4),"#°00'00"))</f>
        <v>#N/A</v>
      </c>
      <c r="J65" s="107"/>
      <c r="K65" s="22" t="e">
        <f>TEXT(VLOOKUP($C64,順位変動,K$6*2),"(#)")</f>
        <v>#N/A</v>
      </c>
      <c r="L65" s="107" t="e">
        <f>IF(VLOOKUP(VLOOKUP($C64,順位変動,K$6*2),区間3,4)&lt;10000,TEXT(VLOOKUP(VLOOKUP($C64,順位変動,K$6*2),区間3,4),"00'00"),TEXT(VLOOKUP(VLOOKUP($C64,順位変動,K$6*2),区間3,4),"#°00'00"))</f>
        <v>#N/A</v>
      </c>
      <c r="M65" s="107"/>
      <c r="N65" s="22" t="e">
        <f>TEXT(VLOOKUP($C64,順位変動,N$6*2),"(#)")</f>
        <v>#N/A</v>
      </c>
      <c r="O65" s="107" t="e">
        <f>IF(VLOOKUP(VLOOKUP($C64,順位変動,N$6*2),区間4,4)&lt;10000,TEXT(VLOOKUP(VLOOKUP($C64,順位変動,N$6*2),区間4,4),"00'00"),TEXT(VLOOKUP(VLOOKUP($C64,順位変動,N$6*2),区間4,4),"#°00'00"))</f>
        <v>#N/A</v>
      </c>
      <c r="P65" s="107"/>
      <c r="Q65" s="22" t="e">
        <f>TEXT(VLOOKUP($C64,順位変動,Q$6*2),"(#)")</f>
        <v>#N/A</v>
      </c>
      <c r="R65" s="107" t="e">
        <f>IF(VLOOKUP(VLOOKUP($C64,順位変動,Q$6*2),区間5,4)&lt;10000,TEXT(VLOOKUP(VLOOKUP($C64,順位変動,Q$6*2),区間5,4),"00'00"),TEXT(VLOOKUP(VLOOKUP($C64,順位変動,Q$6*2),区間5,4),"#°00'00"))</f>
        <v>#N/A</v>
      </c>
      <c r="S65" s="107"/>
      <c r="T65" s="22" t="e">
        <f>TEXT(VLOOKUP($C64,順位変動,T$6*2),"(#)")</f>
        <v>#N/A</v>
      </c>
      <c r="U65" s="107" t="e">
        <f>IF(VLOOKUP(VLOOKUP($C64,順位変動,T$6*2),区間6,4)&lt;10000,TEXT(VLOOKUP(VLOOKUP($C64,順位変動,T$6*2),区間6,4),"00'00"),TEXT(VLOOKUP(VLOOKUP($C64,順位変動,T$6*2),区間6,4),"#°00'00"))</f>
        <v>#N/A</v>
      </c>
      <c r="V65" s="108"/>
      <c r="W65" s="22" t="e">
        <f>TEXT(VLOOKUP($C64,順位変動,W$6*2),"(#)")</f>
        <v>#N/A</v>
      </c>
      <c r="X65" s="107" t="e">
        <f>IF(VLOOKUP(VLOOKUP($C64,順位変動,W$6*2),区間7,4)&lt;10000,TEXT(VLOOKUP(VLOOKUP($C64,順位変動,W$6*2),区間7,4),"00'00"),TEXT(VLOOKUP(VLOOKUP($C64,順位変動,W$6*2),区間7,4),"#°00'00"))</f>
        <v>#N/A</v>
      </c>
      <c r="Y65" s="107"/>
      <c r="Z65" s="22" t="e">
        <f>TEXT(VLOOKUP($C64,順位変動,Z$6*2),"(#)")</f>
        <v>#N/A</v>
      </c>
      <c r="AA65" s="107" t="e">
        <f>IF(VLOOKUP(VLOOKUP($C64,順位変動,Z$6*2),区間8,4)&lt;10000,TEXT(VLOOKUP(VLOOKUP($C64,順位変動,Z$6*2),区間8,4),"00'00"),TEXT(VLOOKUP(VLOOKUP($C64,順位変動,Z$6*2),区間8,4),"#°00'00"))</f>
        <v>#N/A</v>
      </c>
      <c r="AB65" s="107"/>
      <c r="AC65" s="121" t="e">
        <f>U65</f>
        <v>#N/A</v>
      </c>
      <c r="AD65" s="122"/>
    </row>
    <row r="66" spans="2:30" ht="15" hidden="1" customHeight="1">
      <c r="B66" s="112"/>
      <c r="C66" s="115"/>
      <c r="D66" s="23" t="str">
        <f>IF(COUNT(C64)=0,"",TEXT(VLOOKUP(B64,区間6,4),"00分00秒"))</f>
        <v/>
      </c>
      <c r="E66" s="30" t="e">
        <f>TEXT(VLOOKUP($C64,順位変動,E$6*2),"(#)")</f>
        <v>#N/A</v>
      </c>
      <c r="F66" s="123" t="e">
        <f>IF(VLOOKUP(VLOOKUP($C64,順位変動,E$6*2),区間1,4)&lt;10000,TEXT(VLOOKUP(VLOOKUP($C64,順位変動,E$6*2),区間1,4),"00'00"),TEXT(VLOOKUP(VLOOKUP($C64,順位変動,E$6*2),区間1,4),"#°00'00"))</f>
        <v>#N/A</v>
      </c>
      <c r="G66" s="123"/>
      <c r="H66" s="31" t="e">
        <f>TEXT(VLOOKUP($C64,区間記録2,2),"(#)")</f>
        <v>#N/A</v>
      </c>
      <c r="I66" s="123" t="e">
        <f>TEXT(VLOOKUP($C64,区間記録2,4),"00'00")</f>
        <v>#N/A</v>
      </c>
      <c r="J66" s="123"/>
      <c r="K66" s="31" t="e">
        <f>TEXT(VLOOKUP($C64,区間記録3,2),"(#)")</f>
        <v>#N/A</v>
      </c>
      <c r="L66" s="123" t="e">
        <f>TEXT(VLOOKUP($C64,区間記録3,4),"00'00")</f>
        <v>#N/A</v>
      </c>
      <c r="M66" s="123"/>
      <c r="N66" s="31" t="e">
        <f>TEXT(VLOOKUP($C64,区間記録4,2),"(#)")</f>
        <v>#N/A</v>
      </c>
      <c r="O66" s="123" t="e">
        <f>TEXT(VLOOKUP($C64,区間記録4,4),"00'00")</f>
        <v>#N/A</v>
      </c>
      <c r="P66" s="123"/>
      <c r="Q66" s="31" t="e">
        <f>TEXT(VLOOKUP($C64,区間記録5,2),"(#)")</f>
        <v>#N/A</v>
      </c>
      <c r="R66" s="123" t="e">
        <f>TEXT(VLOOKUP($C64,区間記録5,4),"00'00")</f>
        <v>#N/A</v>
      </c>
      <c r="S66" s="123"/>
      <c r="T66" s="31" t="e">
        <f>TEXT(VLOOKUP($C64,区間記録6,2),"(#)")</f>
        <v>#N/A</v>
      </c>
      <c r="U66" s="123" t="e">
        <f>TEXT(VLOOKUP($C64,区間記録6,4),"00'00")</f>
        <v>#N/A</v>
      </c>
      <c r="V66" s="124"/>
      <c r="W66" s="31" t="e">
        <f>TEXT(VLOOKUP($C64,区間記録7,2),"(#)")</f>
        <v>#N/A</v>
      </c>
      <c r="X66" s="123" t="e">
        <f>TEXT(VLOOKUP($C64,区間記録7,4),"00'00")</f>
        <v>#N/A</v>
      </c>
      <c r="Y66" s="123"/>
      <c r="Z66" s="31" t="e">
        <f>TEXT(VLOOKUP($C64,区間記録8,2),"(#)")</f>
        <v>#N/A</v>
      </c>
      <c r="AA66" s="123" t="e">
        <f>TEXT(VLOOKUP($C64,区間記録8,4),"00'00")</f>
        <v>#N/A</v>
      </c>
      <c r="AB66" s="123"/>
      <c r="AC66" s="24" t="e">
        <f>TEXT(VLOOKUP(C64,躍進,6),"(#)")</f>
        <v>#N/A</v>
      </c>
      <c r="AD66" s="25" t="e">
        <f>IF(VLOOKUP(C64,躍進,4)="","",IF(VLOOKUP(C64,躍進,4)&lt;0,TEXT(INT(ABS(VLOOKUP(C64,躍進,4))/60)*100+MOD(ABS(VLOOKUP(C64,躍進,4)),60),"-00'00"),TEXT(INT(VLOOKUP(C64,躍進,4)/60)*100+MOD(VLOOKUP(C64,躍進,4),60),"+00'00")))</f>
        <v>#N/A</v>
      </c>
    </row>
    <row r="67" spans="2:30" ht="15" hidden="1" customHeight="1">
      <c r="B67" s="112">
        <v>20</v>
      </c>
      <c r="C67" s="120" t="str">
        <f>VLOOKUP(B67,区間6,2)</f>
        <v/>
      </c>
      <c r="D67" s="42" t="str">
        <f>IF(COUNT(C67)=0,"",VLOOKUP(C67,出場校,2))</f>
        <v/>
      </c>
      <c r="E67" s="117" t="str">
        <f>IF(COUNT($C67)=0,"",VLOOKUP($C67,選手名,VLOOKUP($C67,オーダー,E$6+1)+1))</f>
        <v/>
      </c>
      <c r="F67" s="117"/>
      <c r="G67" s="28" t="str">
        <f>IF(COUNT($C67)=0,"",VLOOKUP($C67,選手学年,VLOOKUP($C67,オーダー,E$6+1)+1))</f>
        <v/>
      </c>
      <c r="H67" s="116" t="str">
        <f>IF(COUNT($C67)=0,"",VLOOKUP($C67,選手名,VLOOKUP($C67,オーダー,H$6+1)+1))</f>
        <v/>
      </c>
      <c r="I67" s="117"/>
      <c r="J67" s="28" t="str">
        <f>IF(COUNT($C67)=0,"",VLOOKUP($C67,選手学年,VLOOKUP($C67,オーダー,H$6+1)+1))</f>
        <v/>
      </c>
      <c r="K67" s="116" t="str">
        <f>IF(COUNT($C67)=0,"",VLOOKUP($C67,選手名,VLOOKUP($C67,オーダー,K$6+1)+1))</f>
        <v/>
      </c>
      <c r="L67" s="117"/>
      <c r="M67" s="28" t="str">
        <f>IF(COUNT($C67)=0,"",VLOOKUP($C67,選手学年,VLOOKUP($C67,オーダー,K$6+1)+1))</f>
        <v/>
      </c>
      <c r="N67" s="116" t="str">
        <f>IF(COUNT($C67)=0,"",VLOOKUP($C67,選手名,VLOOKUP($C67,オーダー,N$6+1)+1))</f>
        <v/>
      </c>
      <c r="O67" s="117"/>
      <c r="P67" s="28" t="str">
        <f>IF(COUNT($C67)=0,"",VLOOKUP($C67,選手学年,VLOOKUP($C67,オーダー,N$6+1)+1))</f>
        <v/>
      </c>
      <c r="Q67" s="116" t="str">
        <f>IF(COUNT($C67)=0,"",VLOOKUP($C67,選手名,VLOOKUP($C67,オーダー,Q$6+1)+1))</f>
        <v/>
      </c>
      <c r="R67" s="117"/>
      <c r="S67" s="28" t="str">
        <f>IF(COUNT($C67)=0,"",VLOOKUP($C67,選手学年,VLOOKUP($C67,オーダー,Q$6+1)+1))</f>
        <v/>
      </c>
      <c r="T67" s="116" t="str">
        <f>IF(COUNT($C67)=0,"",VLOOKUP($C67,選手名,VLOOKUP($C67,オーダー,T$6+1)+1))</f>
        <v/>
      </c>
      <c r="U67" s="117"/>
      <c r="V67" s="29" t="str">
        <f>IF(COUNT($C67)=0,"",VLOOKUP($C67,選手学年,VLOOKUP($C67,オーダー,T$6+1)+1))</f>
        <v/>
      </c>
      <c r="W67" s="116" t="str">
        <f>IF(COUNT($C67)=0,"",VLOOKUP($C67,選手名,VLOOKUP($C67,オーダー,W$6+1)+1))</f>
        <v/>
      </c>
      <c r="X67" s="117"/>
      <c r="Y67" s="28" t="str">
        <f>IF(COUNT($C67)=0,"",VLOOKUP($C67,選手学年,VLOOKUP($C67,オーダー,W$6+1)+1))</f>
        <v/>
      </c>
      <c r="Z67" s="116" t="str">
        <f>IF(COUNT($C67)=0,"",VLOOKUP($C67,選手名,VLOOKUP($C67,オーダー,Z$6+1)+1))</f>
        <v/>
      </c>
      <c r="AA67" s="117"/>
      <c r="AB67" s="28" t="str">
        <f>IF(COUNT($C67)=0,"",VLOOKUP($C67,選手学年,VLOOKUP($C67,オーダー,Z$6+1)+1))</f>
        <v/>
      </c>
      <c r="AC67" s="118" t="e">
        <f>TEXT(VLOOKUP(C67,出場校,6)*10000+VLOOKUP(C67,出場校,7)*100+VLOOKUP(C67,出場校,8),"00'00")</f>
        <v>#N/A</v>
      </c>
      <c r="AD67" s="119"/>
    </row>
    <row r="68" spans="2:30" ht="15" hidden="1" customHeight="1">
      <c r="B68" s="112"/>
      <c r="C68" s="114"/>
      <c r="D68" s="20" t="str">
        <f>IF(COUNT(C67)=0,"",TEXT(VLOOKUP(C67,出場校,3),"(@)"))</f>
        <v/>
      </c>
      <c r="E68" s="21"/>
      <c r="F68" s="107"/>
      <c r="G68" s="107"/>
      <c r="H68" s="22" t="e">
        <f>TEXT(VLOOKUP($C67,順位変動,H$6*2),"(#)")</f>
        <v>#N/A</v>
      </c>
      <c r="I68" s="107" t="e">
        <f>IF(VLOOKUP(VLOOKUP($C67,順位変動,H$6*2),区間2,4)&lt;10000,TEXT(VLOOKUP(VLOOKUP($C67,順位変動,H$6*2),区間2,4),"00'00"),TEXT(VLOOKUP(VLOOKUP($C67,順位変動,H$6*2),区間2,4),"#°00'00"))</f>
        <v>#N/A</v>
      </c>
      <c r="J68" s="107"/>
      <c r="K68" s="22" t="e">
        <f>TEXT(VLOOKUP($C67,順位変動,K$6*2),"(#)")</f>
        <v>#N/A</v>
      </c>
      <c r="L68" s="107" t="e">
        <f>IF(VLOOKUP(VLOOKUP($C67,順位変動,K$6*2),区間3,4)&lt;10000,TEXT(VLOOKUP(VLOOKUP($C67,順位変動,K$6*2),区間3,4),"00'00"),TEXT(VLOOKUP(VLOOKUP($C67,順位変動,K$6*2),区間3,4),"#°00'00"))</f>
        <v>#N/A</v>
      </c>
      <c r="M68" s="107"/>
      <c r="N68" s="22" t="e">
        <f>TEXT(VLOOKUP($C67,順位変動,N$6*2),"(#)")</f>
        <v>#N/A</v>
      </c>
      <c r="O68" s="107" t="e">
        <f>IF(VLOOKUP(VLOOKUP($C67,順位変動,N$6*2),区間4,4)&lt;10000,TEXT(VLOOKUP(VLOOKUP($C67,順位変動,N$6*2),区間4,4),"00'00"),TEXT(VLOOKUP(VLOOKUP($C67,順位変動,N$6*2),区間4,4),"#°00'00"))</f>
        <v>#N/A</v>
      </c>
      <c r="P68" s="107"/>
      <c r="Q68" s="22" t="e">
        <f>TEXT(VLOOKUP($C67,順位変動,Q$6*2),"(#)")</f>
        <v>#N/A</v>
      </c>
      <c r="R68" s="107" t="e">
        <f>IF(VLOOKUP(VLOOKUP($C67,順位変動,Q$6*2),区間5,4)&lt;10000,TEXT(VLOOKUP(VLOOKUP($C67,順位変動,Q$6*2),区間5,4),"00'00"),TEXT(VLOOKUP(VLOOKUP($C67,順位変動,Q$6*2),区間5,4),"#°00'00"))</f>
        <v>#N/A</v>
      </c>
      <c r="S68" s="107"/>
      <c r="T68" s="22" t="e">
        <f>TEXT(VLOOKUP($C67,順位変動,T$6*2),"(#)")</f>
        <v>#N/A</v>
      </c>
      <c r="U68" s="107" t="e">
        <f>IF(VLOOKUP(VLOOKUP($C67,順位変動,T$6*2),区間6,4)&lt;10000,TEXT(VLOOKUP(VLOOKUP($C67,順位変動,T$6*2),区間6,4),"00'00"),TEXT(VLOOKUP(VLOOKUP($C67,順位変動,T$6*2),区間6,4),"#°00'00"))</f>
        <v>#N/A</v>
      </c>
      <c r="V68" s="108"/>
      <c r="W68" s="22" t="e">
        <f>TEXT(VLOOKUP($C67,順位変動,W$6*2),"(#)")</f>
        <v>#N/A</v>
      </c>
      <c r="X68" s="107" t="e">
        <f>IF(VLOOKUP(VLOOKUP($C67,順位変動,W$6*2),区間7,4)&lt;10000,TEXT(VLOOKUP(VLOOKUP($C67,順位変動,W$6*2),区間7,4),"00'00"),TEXT(VLOOKUP(VLOOKUP($C67,順位変動,W$6*2),区間7,4),"#°00'00"))</f>
        <v>#N/A</v>
      </c>
      <c r="Y68" s="107"/>
      <c r="Z68" s="22" t="e">
        <f>TEXT(VLOOKUP($C67,順位変動,Z$6*2),"(#)")</f>
        <v>#N/A</v>
      </c>
      <c r="AA68" s="107" t="e">
        <f>IF(VLOOKUP(VLOOKUP($C67,順位変動,Z$6*2),区間8,4)&lt;10000,TEXT(VLOOKUP(VLOOKUP($C67,順位変動,Z$6*2),区間8,4),"00'00"),TEXT(VLOOKUP(VLOOKUP($C67,順位変動,Z$6*2),区間8,4),"#°00'00"))</f>
        <v>#N/A</v>
      </c>
      <c r="AB68" s="107"/>
      <c r="AC68" s="121" t="e">
        <f>U68</f>
        <v>#N/A</v>
      </c>
      <c r="AD68" s="122"/>
    </row>
    <row r="69" spans="2:30" ht="15" hidden="1" customHeight="1">
      <c r="B69" s="112"/>
      <c r="C69" s="115"/>
      <c r="D69" s="23" t="str">
        <f>IF(COUNT(C67)=0,"",TEXT(VLOOKUP(B67,区間6,4),"00分00秒"))</f>
        <v/>
      </c>
      <c r="E69" s="30" t="e">
        <f>TEXT(VLOOKUP($C67,順位変動,E$6*2),"(#)")</f>
        <v>#N/A</v>
      </c>
      <c r="F69" s="123" t="e">
        <f>IF(VLOOKUP(VLOOKUP($C67,順位変動,E$6*2),区間1,4)&lt;10000,TEXT(VLOOKUP(VLOOKUP($C67,順位変動,E$6*2),区間1,4),"00'00"),TEXT(VLOOKUP(VLOOKUP($C67,順位変動,E$6*2),区間1,4),"#°00'00"))</f>
        <v>#N/A</v>
      </c>
      <c r="G69" s="123"/>
      <c r="H69" s="31" t="e">
        <f>TEXT(VLOOKUP($C67,区間記録2,2),"(#)")</f>
        <v>#N/A</v>
      </c>
      <c r="I69" s="123" t="e">
        <f>TEXT(VLOOKUP($C67,区間記録2,4),"00'00")</f>
        <v>#N/A</v>
      </c>
      <c r="J69" s="123"/>
      <c r="K69" s="31" t="e">
        <f>TEXT(VLOOKUP($C67,区間記録3,2),"(#)")</f>
        <v>#N/A</v>
      </c>
      <c r="L69" s="123" t="e">
        <f>TEXT(VLOOKUP($C67,区間記録3,4),"00'00")</f>
        <v>#N/A</v>
      </c>
      <c r="M69" s="123"/>
      <c r="N69" s="31" t="e">
        <f>TEXT(VLOOKUP($C67,区間記録4,2),"(#)")</f>
        <v>#N/A</v>
      </c>
      <c r="O69" s="123" t="e">
        <f>TEXT(VLOOKUP($C67,区間記録4,4),"00'00")</f>
        <v>#N/A</v>
      </c>
      <c r="P69" s="123"/>
      <c r="Q69" s="31" t="e">
        <f>TEXT(VLOOKUP($C67,区間記録5,2),"(#)")</f>
        <v>#N/A</v>
      </c>
      <c r="R69" s="123" t="e">
        <f>TEXT(VLOOKUP($C67,区間記録5,4),"00'00")</f>
        <v>#N/A</v>
      </c>
      <c r="S69" s="123"/>
      <c r="T69" s="31" t="e">
        <f>TEXT(VLOOKUP($C67,区間記録6,2),"(#)")</f>
        <v>#N/A</v>
      </c>
      <c r="U69" s="123" t="e">
        <f>TEXT(VLOOKUP($C67,区間記録6,4),"00'00")</f>
        <v>#N/A</v>
      </c>
      <c r="V69" s="124"/>
      <c r="W69" s="31" t="e">
        <f>TEXT(VLOOKUP($C67,区間記録7,2),"(#)")</f>
        <v>#N/A</v>
      </c>
      <c r="X69" s="123" t="e">
        <f>TEXT(VLOOKUP($C67,区間記録7,4),"00'00")</f>
        <v>#N/A</v>
      </c>
      <c r="Y69" s="123"/>
      <c r="Z69" s="31" t="e">
        <f>TEXT(VLOOKUP($C67,区間記録8,2),"(#)")</f>
        <v>#N/A</v>
      </c>
      <c r="AA69" s="123" t="e">
        <f>TEXT(VLOOKUP($C67,区間記録8,4),"00'00")</f>
        <v>#N/A</v>
      </c>
      <c r="AB69" s="123"/>
      <c r="AC69" s="24" t="e">
        <f>TEXT(VLOOKUP(C67,躍進,6),"(#)")</f>
        <v>#N/A</v>
      </c>
      <c r="AD69" s="25" t="e">
        <f>IF(VLOOKUP(C67,躍進,4)="","",IF(VLOOKUP(C67,躍進,4)&lt;0,TEXT(INT(ABS(VLOOKUP(C67,躍進,4))/60)*100+MOD(ABS(VLOOKUP(C67,躍進,4)),60),"-00'00"),TEXT(INT(VLOOKUP(C67,躍進,4)/60)*100+MOD(VLOOKUP(C67,躍進,4),60),"+00'00")))</f>
        <v>#N/A</v>
      </c>
    </row>
    <row r="70" spans="2:30" ht="15" hidden="1" customHeight="1">
      <c r="B70" s="112">
        <v>21</v>
      </c>
      <c r="C70" s="120" t="str">
        <f>VLOOKUP(B70,区間6,2)</f>
        <v/>
      </c>
      <c r="D70" s="42" t="str">
        <f>IF(COUNT(C70)=0,"",VLOOKUP(C70,出場校,2))</f>
        <v/>
      </c>
      <c r="E70" s="117" t="str">
        <f>IF(COUNT($C70)=0,"",VLOOKUP($C70,選手名,VLOOKUP($C70,オーダー,E$6+1)+1))</f>
        <v/>
      </c>
      <c r="F70" s="117"/>
      <c r="G70" s="28" t="str">
        <f>IF(COUNT($C70)=0,"",VLOOKUP($C70,選手学年,VLOOKUP($C70,オーダー,E$6+1)+1))</f>
        <v/>
      </c>
      <c r="H70" s="116" t="str">
        <f>IF(COUNT($C70)=0,"",VLOOKUP($C70,選手名,VLOOKUP($C70,オーダー,H$6+1)+1))</f>
        <v/>
      </c>
      <c r="I70" s="117"/>
      <c r="J70" s="28" t="str">
        <f>IF(COUNT($C70)=0,"",VLOOKUP($C70,選手学年,VLOOKUP($C70,オーダー,H$6+1)+1))</f>
        <v/>
      </c>
      <c r="K70" s="116" t="str">
        <f>IF(COUNT($C70)=0,"",VLOOKUP($C70,選手名,VLOOKUP($C70,オーダー,K$6+1)+1))</f>
        <v/>
      </c>
      <c r="L70" s="117"/>
      <c r="M70" s="28" t="str">
        <f>IF(COUNT($C70)=0,"",VLOOKUP($C70,選手学年,VLOOKUP($C70,オーダー,K$6+1)+1))</f>
        <v/>
      </c>
      <c r="N70" s="116" t="str">
        <f>IF(COUNT($C70)=0,"",VLOOKUP($C70,選手名,VLOOKUP($C70,オーダー,N$6+1)+1))</f>
        <v/>
      </c>
      <c r="O70" s="117"/>
      <c r="P70" s="28" t="str">
        <f>IF(COUNT($C70)=0,"",VLOOKUP($C70,選手学年,VLOOKUP($C70,オーダー,N$6+1)+1))</f>
        <v/>
      </c>
      <c r="Q70" s="116" t="str">
        <f>IF(COUNT($C70)=0,"",VLOOKUP($C70,選手名,VLOOKUP($C70,オーダー,Q$6+1)+1))</f>
        <v/>
      </c>
      <c r="R70" s="117"/>
      <c r="S70" s="28" t="str">
        <f>IF(COUNT($C70)=0,"",VLOOKUP($C70,選手学年,VLOOKUP($C70,オーダー,Q$6+1)+1))</f>
        <v/>
      </c>
      <c r="T70" s="116" t="str">
        <f>IF(COUNT($C70)=0,"",VLOOKUP($C70,選手名,VLOOKUP($C70,オーダー,T$6+1)+1))</f>
        <v/>
      </c>
      <c r="U70" s="117"/>
      <c r="V70" s="29" t="str">
        <f>IF(COUNT($C70)=0,"",VLOOKUP($C70,選手学年,VLOOKUP($C70,オーダー,T$6+1)+1))</f>
        <v/>
      </c>
      <c r="W70" s="116" t="str">
        <f>IF(COUNT($C70)=0,"",VLOOKUP($C70,選手名,VLOOKUP($C70,オーダー,W$6+1)+1))</f>
        <v/>
      </c>
      <c r="X70" s="117"/>
      <c r="Y70" s="28" t="str">
        <f>IF(COUNT($C70)=0,"",VLOOKUP($C70,選手学年,VLOOKUP($C70,オーダー,W$6+1)+1))</f>
        <v/>
      </c>
      <c r="Z70" s="116" t="str">
        <f>IF(COUNT($C70)=0,"",VLOOKUP($C70,選手名,VLOOKUP($C70,オーダー,Z$6+1)+1))</f>
        <v/>
      </c>
      <c r="AA70" s="117"/>
      <c r="AB70" s="28" t="str">
        <f>IF(COUNT($C70)=0,"",VLOOKUP($C70,選手学年,VLOOKUP($C70,オーダー,Z$6+1)+1))</f>
        <v/>
      </c>
      <c r="AC70" s="118" t="e">
        <f>TEXT(VLOOKUP(C70,出場校,6)*10000+VLOOKUP(C70,出場校,7)*100+VLOOKUP(C70,出場校,8),"00'00")</f>
        <v>#N/A</v>
      </c>
      <c r="AD70" s="119"/>
    </row>
    <row r="71" spans="2:30" ht="15" hidden="1" customHeight="1">
      <c r="B71" s="112"/>
      <c r="C71" s="114"/>
      <c r="D71" s="20" t="str">
        <f>IF(COUNT(C70)=0,"",TEXT(VLOOKUP(C70,出場校,3),"(@)"))</f>
        <v/>
      </c>
      <c r="E71" s="21"/>
      <c r="F71" s="107"/>
      <c r="G71" s="107"/>
      <c r="H71" s="22" t="e">
        <f>TEXT(VLOOKUP($C70,順位変動,H$6*2),"(#)")</f>
        <v>#N/A</v>
      </c>
      <c r="I71" s="107" t="e">
        <f>IF(VLOOKUP(VLOOKUP($C70,順位変動,H$6*2),区間2,4)&lt;10000,TEXT(VLOOKUP(VLOOKUP($C70,順位変動,H$6*2),区間2,4),"00'00"),TEXT(VLOOKUP(VLOOKUP($C70,順位変動,H$6*2),区間2,4),"#°00'00"))</f>
        <v>#N/A</v>
      </c>
      <c r="J71" s="107"/>
      <c r="K71" s="22" t="e">
        <f>TEXT(VLOOKUP($C70,順位変動,K$6*2),"(#)")</f>
        <v>#N/A</v>
      </c>
      <c r="L71" s="107" t="e">
        <f>IF(VLOOKUP(VLOOKUP($C70,順位変動,K$6*2),区間3,4)&lt;10000,TEXT(VLOOKUP(VLOOKUP($C70,順位変動,K$6*2),区間3,4),"00'00"),TEXT(VLOOKUP(VLOOKUP($C70,順位変動,K$6*2),区間3,4),"#°00'00"))</f>
        <v>#N/A</v>
      </c>
      <c r="M71" s="107"/>
      <c r="N71" s="22" t="e">
        <f>TEXT(VLOOKUP($C70,順位変動,N$6*2),"(#)")</f>
        <v>#N/A</v>
      </c>
      <c r="O71" s="107" t="e">
        <f>IF(VLOOKUP(VLOOKUP($C70,順位変動,N$6*2),区間4,4)&lt;10000,TEXT(VLOOKUP(VLOOKUP($C70,順位変動,N$6*2),区間4,4),"00'00"),TEXT(VLOOKUP(VLOOKUP($C70,順位変動,N$6*2),区間4,4),"#°00'00"))</f>
        <v>#N/A</v>
      </c>
      <c r="P71" s="107"/>
      <c r="Q71" s="22" t="e">
        <f>TEXT(VLOOKUP($C70,順位変動,Q$6*2),"(#)")</f>
        <v>#N/A</v>
      </c>
      <c r="R71" s="107" t="e">
        <f>IF(VLOOKUP(VLOOKUP($C70,順位変動,Q$6*2),区間5,4)&lt;10000,TEXT(VLOOKUP(VLOOKUP($C70,順位変動,Q$6*2),区間5,4),"00'00"),TEXT(VLOOKUP(VLOOKUP($C70,順位変動,Q$6*2),区間5,4),"#°00'00"))</f>
        <v>#N/A</v>
      </c>
      <c r="S71" s="107"/>
      <c r="T71" s="22" t="e">
        <f>TEXT(VLOOKUP($C70,順位変動,T$6*2),"(#)")</f>
        <v>#N/A</v>
      </c>
      <c r="U71" s="107" t="e">
        <f>IF(VLOOKUP(VLOOKUP($C70,順位変動,T$6*2),区間6,4)&lt;10000,TEXT(VLOOKUP(VLOOKUP($C70,順位変動,T$6*2),区間6,4),"00'00"),TEXT(VLOOKUP(VLOOKUP($C70,順位変動,T$6*2),区間6,4),"#°00'00"))</f>
        <v>#N/A</v>
      </c>
      <c r="V71" s="108"/>
      <c r="W71" s="22" t="e">
        <f>TEXT(VLOOKUP($C70,順位変動,W$6*2),"(#)")</f>
        <v>#N/A</v>
      </c>
      <c r="X71" s="107" t="e">
        <f>IF(VLOOKUP(VLOOKUP($C70,順位変動,W$6*2),区間7,4)&lt;10000,TEXT(VLOOKUP(VLOOKUP($C70,順位変動,W$6*2),区間7,4),"00'00"),TEXT(VLOOKUP(VLOOKUP($C70,順位変動,W$6*2),区間7,4),"#°00'00"))</f>
        <v>#N/A</v>
      </c>
      <c r="Y71" s="107"/>
      <c r="Z71" s="22" t="e">
        <f>TEXT(VLOOKUP($C70,順位変動,Z$6*2),"(#)")</f>
        <v>#N/A</v>
      </c>
      <c r="AA71" s="107" t="e">
        <f>IF(VLOOKUP(VLOOKUP($C70,順位変動,Z$6*2),区間8,4)&lt;10000,TEXT(VLOOKUP(VLOOKUP($C70,順位変動,Z$6*2),区間8,4),"00'00"),TEXT(VLOOKUP(VLOOKUP($C70,順位変動,Z$6*2),区間8,4),"#°00'00"))</f>
        <v>#N/A</v>
      </c>
      <c r="AB71" s="107"/>
      <c r="AC71" s="121" t="e">
        <f>U71</f>
        <v>#N/A</v>
      </c>
      <c r="AD71" s="122"/>
    </row>
    <row r="72" spans="2:30" ht="15" hidden="1" customHeight="1">
      <c r="B72" s="112"/>
      <c r="C72" s="115"/>
      <c r="D72" s="23" t="str">
        <f>IF(COUNT(C70)=0,"",TEXT(VLOOKUP(B70,区間6,4),"00分00秒"))</f>
        <v/>
      </c>
      <c r="E72" s="30" t="e">
        <f>TEXT(VLOOKUP($C70,順位変動,E$6*2),"(#)")</f>
        <v>#N/A</v>
      </c>
      <c r="F72" s="123" t="e">
        <f>IF(VLOOKUP(VLOOKUP($C70,順位変動,E$6*2),区間1,4)&lt;10000,TEXT(VLOOKUP(VLOOKUP($C70,順位変動,E$6*2),区間1,4),"00'00"),TEXT(VLOOKUP(VLOOKUP($C70,順位変動,E$6*2),区間1,4),"#°00'00"))</f>
        <v>#N/A</v>
      </c>
      <c r="G72" s="123"/>
      <c r="H72" s="31" t="e">
        <f>TEXT(VLOOKUP($C70,区間記録2,2),"(#)")</f>
        <v>#N/A</v>
      </c>
      <c r="I72" s="123" t="e">
        <f>TEXT(VLOOKUP($C70,区間記録2,4),"00'00")</f>
        <v>#N/A</v>
      </c>
      <c r="J72" s="123"/>
      <c r="K72" s="31" t="e">
        <f>TEXT(VLOOKUP($C70,区間記録3,2),"(#)")</f>
        <v>#N/A</v>
      </c>
      <c r="L72" s="123" t="e">
        <f>TEXT(VLOOKUP($C70,区間記録3,4),"00'00")</f>
        <v>#N/A</v>
      </c>
      <c r="M72" s="123"/>
      <c r="N72" s="31" t="e">
        <f>TEXT(VLOOKUP($C70,区間記録4,2),"(#)")</f>
        <v>#N/A</v>
      </c>
      <c r="O72" s="123" t="e">
        <f>TEXT(VLOOKUP($C70,区間記録4,4),"00'00")</f>
        <v>#N/A</v>
      </c>
      <c r="P72" s="123"/>
      <c r="Q72" s="31" t="e">
        <f>TEXT(VLOOKUP($C70,区間記録5,2),"(#)")</f>
        <v>#N/A</v>
      </c>
      <c r="R72" s="123" t="e">
        <f>TEXT(VLOOKUP($C70,区間記録5,4),"00'00")</f>
        <v>#N/A</v>
      </c>
      <c r="S72" s="123"/>
      <c r="T72" s="31" t="e">
        <f>TEXT(VLOOKUP($C70,区間記録6,2),"(#)")</f>
        <v>#N/A</v>
      </c>
      <c r="U72" s="123" t="e">
        <f>TEXT(VLOOKUP($C70,区間記録6,4),"00'00")</f>
        <v>#N/A</v>
      </c>
      <c r="V72" s="124"/>
      <c r="W72" s="31" t="e">
        <f>TEXT(VLOOKUP($C70,区間記録7,2),"(#)")</f>
        <v>#N/A</v>
      </c>
      <c r="X72" s="123" t="e">
        <f>TEXT(VLOOKUP($C70,区間記録7,4),"00'00")</f>
        <v>#N/A</v>
      </c>
      <c r="Y72" s="123"/>
      <c r="Z72" s="31" t="e">
        <f>TEXT(VLOOKUP($C70,区間記録8,2),"(#)")</f>
        <v>#N/A</v>
      </c>
      <c r="AA72" s="123" t="e">
        <f>TEXT(VLOOKUP($C70,区間記録8,4),"00'00")</f>
        <v>#N/A</v>
      </c>
      <c r="AB72" s="123"/>
      <c r="AC72" s="24" t="e">
        <f>TEXT(VLOOKUP(C70,躍進,6),"(#)")</f>
        <v>#N/A</v>
      </c>
      <c r="AD72" s="25" t="e">
        <f>IF(VLOOKUP(C70,躍進,4)="","",IF(VLOOKUP(C70,躍進,4)&lt;0,TEXT(INT(ABS(VLOOKUP(C70,躍進,4))/60)*100+MOD(ABS(VLOOKUP(C70,躍進,4)),60),"-00'00"),TEXT(INT(VLOOKUP(C70,躍進,4)/60)*100+MOD(VLOOKUP(C70,躍進,4),60),"+00'00")))</f>
        <v>#N/A</v>
      </c>
    </row>
    <row r="73" spans="2:30" ht="15" hidden="1" customHeight="1">
      <c r="B73" s="112">
        <v>22</v>
      </c>
      <c r="C73" s="120" t="str">
        <f>VLOOKUP(B73,区間6,2)</f>
        <v/>
      </c>
      <c r="D73" s="42" t="str">
        <f>IF(COUNT(C73)=0,"",VLOOKUP(C73,出場校,2))</f>
        <v/>
      </c>
      <c r="E73" s="117" t="str">
        <f>IF(COUNT($C73)=0,"",VLOOKUP($C73,選手名,VLOOKUP($C73,オーダー,E$6+1)+1))</f>
        <v/>
      </c>
      <c r="F73" s="117"/>
      <c r="G73" s="28" t="str">
        <f>IF(COUNT($C73)=0,"",VLOOKUP($C73,選手学年,VLOOKUP($C73,オーダー,E$6+1)+1))</f>
        <v/>
      </c>
      <c r="H73" s="116" t="str">
        <f>IF(COUNT($C73)=0,"",VLOOKUP($C73,選手名,VLOOKUP($C73,オーダー,H$6+1)+1))</f>
        <v/>
      </c>
      <c r="I73" s="117"/>
      <c r="J73" s="28" t="str">
        <f>IF(COUNT($C73)=0,"",VLOOKUP($C73,選手学年,VLOOKUP($C73,オーダー,H$6+1)+1))</f>
        <v/>
      </c>
      <c r="K73" s="116" t="str">
        <f>IF(COUNT($C73)=0,"",VLOOKUP($C73,選手名,VLOOKUP($C73,オーダー,K$6+1)+1))</f>
        <v/>
      </c>
      <c r="L73" s="117"/>
      <c r="M73" s="28" t="str">
        <f>IF(COUNT($C73)=0,"",VLOOKUP($C73,選手学年,VLOOKUP($C73,オーダー,K$6+1)+1))</f>
        <v/>
      </c>
      <c r="N73" s="116" t="str">
        <f>IF(COUNT($C73)=0,"",VLOOKUP($C73,選手名,VLOOKUP($C73,オーダー,N$6+1)+1))</f>
        <v/>
      </c>
      <c r="O73" s="117"/>
      <c r="P73" s="28" t="str">
        <f>IF(COUNT($C73)=0,"",VLOOKUP($C73,選手学年,VLOOKUP($C73,オーダー,N$6+1)+1))</f>
        <v/>
      </c>
      <c r="Q73" s="116" t="str">
        <f>IF(COUNT($C73)=0,"",VLOOKUP($C73,選手名,VLOOKUP($C73,オーダー,Q$6+1)+1))</f>
        <v/>
      </c>
      <c r="R73" s="117"/>
      <c r="S73" s="28" t="str">
        <f>IF(COUNT($C73)=0,"",VLOOKUP($C73,選手学年,VLOOKUP($C73,オーダー,Q$6+1)+1))</f>
        <v/>
      </c>
      <c r="T73" s="116" t="str">
        <f>IF(COUNT($C73)=0,"",VLOOKUP($C73,選手名,VLOOKUP($C73,オーダー,T$6+1)+1))</f>
        <v/>
      </c>
      <c r="U73" s="117"/>
      <c r="V73" s="29" t="str">
        <f>IF(COUNT($C73)=0,"",VLOOKUP($C73,選手学年,VLOOKUP($C73,オーダー,T$6+1)+1))</f>
        <v/>
      </c>
      <c r="W73" s="116" t="str">
        <f>IF(COUNT($C73)=0,"",VLOOKUP($C73,選手名,VLOOKUP($C73,オーダー,W$6+1)+1))</f>
        <v/>
      </c>
      <c r="X73" s="117"/>
      <c r="Y73" s="28" t="str">
        <f>IF(COUNT($C73)=0,"",VLOOKUP($C73,選手学年,VLOOKUP($C73,オーダー,W$6+1)+1))</f>
        <v/>
      </c>
      <c r="Z73" s="116" t="str">
        <f>IF(COUNT($C73)=0,"",VLOOKUP($C73,選手名,VLOOKUP($C73,オーダー,Z$6+1)+1))</f>
        <v/>
      </c>
      <c r="AA73" s="117"/>
      <c r="AB73" s="28" t="str">
        <f>IF(COUNT($C73)=0,"",VLOOKUP($C73,選手学年,VLOOKUP($C73,オーダー,Z$6+1)+1))</f>
        <v/>
      </c>
      <c r="AC73" s="118" t="e">
        <f>TEXT(VLOOKUP(C73,出場校,6)*10000+VLOOKUP(C73,出場校,7)*100+VLOOKUP(C73,出場校,8),"00'00")</f>
        <v>#N/A</v>
      </c>
      <c r="AD73" s="119"/>
    </row>
    <row r="74" spans="2:30" ht="15" hidden="1" customHeight="1">
      <c r="B74" s="112"/>
      <c r="C74" s="114"/>
      <c r="D74" s="20" t="str">
        <f>IF(COUNT(C73)=0,"",TEXT(VLOOKUP(C73,出場校,3),"(@)"))</f>
        <v/>
      </c>
      <c r="E74" s="21"/>
      <c r="F74" s="107"/>
      <c r="G74" s="107"/>
      <c r="H74" s="22" t="e">
        <f>TEXT(VLOOKUP($C73,順位変動,H$6*2),"(#)")</f>
        <v>#N/A</v>
      </c>
      <c r="I74" s="107" t="e">
        <f>IF(VLOOKUP(VLOOKUP($C73,順位変動,H$6*2),区間2,4)&lt;10000,TEXT(VLOOKUP(VLOOKUP($C73,順位変動,H$6*2),区間2,4),"00'00"),TEXT(VLOOKUP(VLOOKUP($C73,順位変動,H$6*2),区間2,4),"#°00'00"))</f>
        <v>#N/A</v>
      </c>
      <c r="J74" s="107"/>
      <c r="K74" s="22" t="e">
        <f>TEXT(VLOOKUP($C73,順位変動,K$6*2),"(#)")</f>
        <v>#N/A</v>
      </c>
      <c r="L74" s="107" t="e">
        <f>IF(VLOOKUP(VLOOKUP($C73,順位変動,K$6*2),区間3,4)&lt;10000,TEXT(VLOOKUP(VLOOKUP($C73,順位変動,K$6*2),区間3,4),"00'00"),TEXT(VLOOKUP(VLOOKUP($C73,順位変動,K$6*2),区間3,4),"#°00'00"))</f>
        <v>#N/A</v>
      </c>
      <c r="M74" s="107"/>
      <c r="N74" s="22" t="e">
        <f>TEXT(VLOOKUP($C73,順位変動,N$6*2),"(#)")</f>
        <v>#N/A</v>
      </c>
      <c r="O74" s="107" t="e">
        <f>IF(VLOOKUP(VLOOKUP($C73,順位変動,N$6*2),区間4,4)&lt;10000,TEXT(VLOOKUP(VLOOKUP($C73,順位変動,N$6*2),区間4,4),"00'00"),TEXT(VLOOKUP(VLOOKUP($C73,順位変動,N$6*2),区間4,4),"#°00'00"))</f>
        <v>#N/A</v>
      </c>
      <c r="P74" s="107"/>
      <c r="Q74" s="22" t="e">
        <f>TEXT(VLOOKUP($C73,順位変動,Q$6*2),"(#)")</f>
        <v>#N/A</v>
      </c>
      <c r="R74" s="107" t="e">
        <f>IF(VLOOKUP(VLOOKUP($C73,順位変動,Q$6*2),区間5,4)&lt;10000,TEXT(VLOOKUP(VLOOKUP($C73,順位変動,Q$6*2),区間5,4),"00'00"),TEXT(VLOOKUP(VLOOKUP($C73,順位変動,Q$6*2),区間5,4),"#°00'00"))</f>
        <v>#N/A</v>
      </c>
      <c r="S74" s="107"/>
      <c r="T74" s="22" t="e">
        <f>TEXT(VLOOKUP($C73,順位変動,T$6*2),"(#)")</f>
        <v>#N/A</v>
      </c>
      <c r="U74" s="107" t="e">
        <f>IF(VLOOKUP(VLOOKUP($C73,順位変動,T$6*2),区間6,4)&lt;10000,TEXT(VLOOKUP(VLOOKUP($C73,順位変動,T$6*2),区間6,4),"00'00"),TEXT(VLOOKUP(VLOOKUP($C73,順位変動,T$6*2),区間6,4),"#°00'00"))</f>
        <v>#N/A</v>
      </c>
      <c r="V74" s="108"/>
      <c r="W74" s="22" t="e">
        <f>TEXT(VLOOKUP($C73,順位変動,W$6*2),"(#)")</f>
        <v>#N/A</v>
      </c>
      <c r="X74" s="107" t="e">
        <f>IF(VLOOKUP(VLOOKUP($C73,順位変動,W$6*2),区間7,4)&lt;10000,TEXT(VLOOKUP(VLOOKUP($C73,順位変動,W$6*2),区間7,4),"00'00"),TEXT(VLOOKUP(VLOOKUP($C73,順位変動,W$6*2),区間7,4),"#°00'00"))</f>
        <v>#N/A</v>
      </c>
      <c r="Y74" s="107"/>
      <c r="Z74" s="22" t="e">
        <f>TEXT(VLOOKUP($C73,順位変動,Z$6*2),"(#)")</f>
        <v>#N/A</v>
      </c>
      <c r="AA74" s="107" t="e">
        <f>IF(VLOOKUP(VLOOKUP($C73,順位変動,Z$6*2),区間8,4)&lt;10000,TEXT(VLOOKUP(VLOOKUP($C73,順位変動,Z$6*2),区間8,4),"00'00"),TEXT(VLOOKUP(VLOOKUP($C73,順位変動,Z$6*2),区間8,4),"#°00'00"))</f>
        <v>#N/A</v>
      </c>
      <c r="AB74" s="107"/>
      <c r="AC74" s="121" t="e">
        <f>U74</f>
        <v>#N/A</v>
      </c>
      <c r="AD74" s="122"/>
    </row>
    <row r="75" spans="2:30" ht="15" hidden="1" customHeight="1">
      <c r="B75" s="112"/>
      <c r="C75" s="115"/>
      <c r="D75" s="23" t="str">
        <f>IF(COUNT(C73)=0,"",TEXT(VLOOKUP(B73,区間6,4),"00分00秒"))</f>
        <v/>
      </c>
      <c r="E75" s="30" t="e">
        <f>TEXT(VLOOKUP($C73,順位変動,E$6*2),"(#)")</f>
        <v>#N/A</v>
      </c>
      <c r="F75" s="123" t="e">
        <f>IF(VLOOKUP(VLOOKUP($C73,順位変動,E$6*2),区間1,4)&lt;10000,TEXT(VLOOKUP(VLOOKUP($C73,順位変動,E$6*2),区間1,4),"00'00"),TEXT(VLOOKUP(VLOOKUP($C73,順位変動,E$6*2),区間1,4),"#°00'00"))</f>
        <v>#N/A</v>
      </c>
      <c r="G75" s="123"/>
      <c r="H75" s="31" t="e">
        <f>TEXT(VLOOKUP($C73,区間記録2,2),"(#)")</f>
        <v>#N/A</v>
      </c>
      <c r="I75" s="123" t="e">
        <f>TEXT(VLOOKUP($C73,区間記録2,4),"00'00")</f>
        <v>#N/A</v>
      </c>
      <c r="J75" s="123"/>
      <c r="K75" s="31" t="e">
        <f>TEXT(VLOOKUP($C73,区間記録3,2),"(#)")</f>
        <v>#N/A</v>
      </c>
      <c r="L75" s="123" t="e">
        <f>TEXT(VLOOKUP($C73,区間記録3,4),"00'00")</f>
        <v>#N/A</v>
      </c>
      <c r="M75" s="123"/>
      <c r="N75" s="31" t="e">
        <f>TEXT(VLOOKUP($C73,区間記録4,2),"(#)")</f>
        <v>#N/A</v>
      </c>
      <c r="O75" s="123" t="e">
        <f>TEXT(VLOOKUP($C73,区間記録4,4),"00'00")</f>
        <v>#N/A</v>
      </c>
      <c r="P75" s="123"/>
      <c r="Q75" s="31" t="e">
        <f>TEXT(VLOOKUP($C73,区間記録5,2),"(#)")</f>
        <v>#N/A</v>
      </c>
      <c r="R75" s="123" t="e">
        <f>TEXT(VLOOKUP($C73,区間記録5,4),"00'00")</f>
        <v>#N/A</v>
      </c>
      <c r="S75" s="123"/>
      <c r="T75" s="31" t="e">
        <f>TEXT(VLOOKUP($C73,区間記録6,2),"(#)")</f>
        <v>#N/A</v>
      </c>
      <c r="U75" s="123" t="e">
        <f>TEXT(VLOOKUP($C73,区間記録6,4),"00'00")</f>
        <v>#N/A</v>
      </c>
      <c r="V75" s="124"/>
      <c r="W75" s="31" t="e">
        <f>TEXT(VLOOKUP($C73,区間記録7,2),"(#)")</f>
        <v>#N/A</v>
      </c>
      <c r="X75" s="123" t="e">
        <f>TEXT(VLOOKUP($C73,区間記録7,4),"00'00")</f>
        <v>#N/A</v>
      </c>
      <c r="Y75" s="123"/>
      <c r="Z75" s="31" t="e">
        <f>TEXT(VLOOKUP($C73,区間記録8,2),"(#)")</f>
        <v>#N/A</v>
      </c>
      <c r="AA75" s="123" t="e">
        <f>TEXT(VLOOKUP($C73,区間記録8,4),"00'00")</f>
        <v>#N/A</v>
      </c>
      <c r="AB75" s="123"/>
      <c r="AC75" s="24" t="e">
        <f>TEXT(VLOOKUP(C73,躍進,6),"(#)")</f>
        <v>#N/A</v>
      </c>
      <c r="AD75" s="25" t="e">
        <f>IF(VLOOKUP(C73,躍進,4)="","",IF(VLOOKUP(C73,躍進,4)&lt;0,TEXT(INT(ABS(VLOOKUP(C73,躍進,4))/60)*100+MOD(ABS(VLOOKUP(C73,躍進,4)),60),"-00'00"),TEXT(INT(VLOOKUP(C73,躍進,4)/60)*100+MOD(VLOOKUP(C73,躍進,4),60),"+00'00")))</f>
        <v>#N/A</v>
      </c>
    </row>
    <row r="76" spans="2:30" ht="15" hidden="1" customHeight="1">
      <c r="B76" s="112">
        <v>23</v>
      </c>
      <c r="C76" s="120" t="str">
        <f>VLOOKUP(B76,区間6,2)</f>
        <v/>
      </c>
      <c r="D76" s="42" t="str">
        <f>IF(COUNT(C76)=0,"",VLOOKUP(C76,出場校,2))</f>
        <v/>
      </c>
      <c r="E76" s="117" t="str">
        <f>IF(COUNT($C76)=0,"",VLOOKUP($C76,選手名,VLOOKUP($C76,オーダー,E$6+1)+1))</f>
        <v/>
      </c>
      <c r="F76" s="117"/>
      <c r="G76" s="28" t="str">
        <f>IF(COUNT($C76)=0,"",VLOOKUP($C76,選手学年,VLOOKUP($C76,オーダー,E$6+1)+1))</f>
        <v/>
      </c>
      <c r="H76" s="116" t="str">
        <f>IF(COUNT($C76)=0,"",VLOOKUP($C76,選手名,VLOOKUP($C76,オーダー,H$6+1)+1))</f>
        <v/>
      </c>
      <c r="I76" s="117"/>
      <c r="J76" s="28" t="str">
        <f>IF(COUNT($C76)=0,"",VLOOKUP($C76,選手学年,VLOOKUP($C76,オーダー,H$6+1)+1))</f>
        <v/>
      </c>
      <c r="K76" s="116" t="str">
        <f>IF(COUNT($C76)=0,"",VLOOKUP($C76,選手名,VLOOKUP($C76,オーダー,K$6+1)+1))</f>
        <v/>
      </c>
      <c r="L76" s="117"/>
      <c r="M76" s="28" t="str">
        <f>IF(COUNT($C76)=0,"",VLOOKUP($C76,選手学年,VLOOKUP($C76,オーダー,K$6+1)+1))</f>
        <v/>
      </c>
      <c r="N76" s="116" t="str">
        <f>IF(COUNT($C76)=0,"",VLOOKUP($C76,選手名,VLOOKUP($C76,オーダー,N$6+1)+1))</f>
        <v/>
      </c>
      <c r="O76" s="117"/>
      <c r="P76" s="28" t="str">
        <f>IF(COUNT($C76)=0,"",VLOOKUP($C76,選手学年,VLOOKUP($C76,オーダー,N$6+1)+1))</f>
        <v/>
      </c>
      <c r="Q76" s="116" t="str">
        <f>IF(COUNT($C76)=0,"",VLOOKUP($C76,選手名,VLOOKUP($C76,オーダー,Q$6+1)+1))</f>
        <v/>
      </c>
      <c r="R76" s="117"/>
      <c r="S76" s="28" t="str">
        <f>IF(COUNT($C76)=0,"",VLOOKUP($C76,選手学年,VLOOKUP($C76,オーダー,Q$6+1)+1))</f>
        <v/>
      </c>
      <c r="T76" s="116" t="str">
        <f>IF(COUNT($C76)=0,"",VLOOKUP($C76,選手名,VLOOKUP($C76,オーダー,T$6+1)+1))</f>
        <v/>
      </c>
      <c r="U76" s="117"/>
      <c r="V76" s="29" t="str">
        <f>IF(COUNT($C76)=0,"",VLOOKUP($C76,選手学年,VLOOKUP($C76,オーダー,T$6+1)+1))</f>
        <v/>
      </c>
      <c r="W76" s="116" t="str">
        <f>IF(COUNT($C76)=0,"",VLOOKUP($C76,選手名,VLOOKUP($C76,オーダー,W$6+1)+1))</f>
        <v/>
      </c>
      <c r="X76" s="117"/>
      <c r="Y76" s="28" t="str">
        <f>IF(COUNT($C76)=0,"",VLOOKUP($C76,選手学年,VLOOKUP($C76,オーダー,W$6+1)+1))</f>
        <v/>
      </c>
      <c r="Z76" s="116" t="str">
        <f>IF(COUNT($C76)=0,"",VLOOKUP($C76,選手名,VLOOKUP($C76,オーダー,Z$6+1)+1))</f>
        <v/>
      </c>
      <c r="AA76" s="117"/>
      <c r="AB76" s="28" t="str">
        <f>IF(COUNT($C76)=0,"",VLOOKUP($C76,選手学年,VLOOKUP($C76,オーダー,Z$6+1)+1))</f>
        <v/>
      </c>
      <c r="AC76" s="118" t="e">
        <f>TEXT(VLOOKUP(C76,出場校,6)*10000+VLOOKUP(C76,出場校,7)*100+VLOOKUP(C76,出場校,8),"00'00")</f>
        <v>#N/A</v>
      </c>
      <c r="AD76" s="119"/>
    </row>
    <row r="77" spans="2:30" ht="15" hidden="1" customHeight="1">
      <c r="B77" s="112"/>
      <c r="C77" s="114"/>
      <c r="D77" s="20" t="str">
        <f>IF(COUNT(C76)=0,"",TEXT(VLOOKUP(C76,出場校,3),"(@)"))</f>
        <v/>
      </c>
      <c r="E77" s="21"/>
      <c r="F77" s="107"/>
      <c r="G77" s="107"/>
      <c r="H77" s="22" t="e">
        <f>TEXT(VLOOKUP($C76,順位変動,H$6*2),"(#)")</f>
        <v>#N/A</v>
      </c>
      <c r="I77" s="107" t="e">
        <f>IF(VLOOKUP(VLOOKUP($C76,順位変動,H$6*2),区間2,4)&lt;10000,TEXT(VLOOKUP(VLOOKUP($C76,順位変動,H$6*2),区間2,4),"00'00"),TEXT(VLOOKUP(VLOOKUP($C76,順位変動,H$6*2),区間2,4),"#°00'00"))</f>
        <v>#N/A</v>
      </c>
      <c r="J77" s="107"/>
      <c r="K77" s="22" t="e">
        <f>TEXT(VLOOKUP($C76,順位変動,K$6*2),"(#)")</f>
        <v>#N/A</v>
      </c>
      <c r="L77" s="107" t="e">
        <f>IF(VLOOKUP(VLOOKUP($C76,順位変動,K$6*2),区間3,4)&lt;10000,TEXT(VLOOKUP(VLOOKUP($C76,順位変動,K$6*2),区間3,4),"00'00"),TEXT(VLOOKUP(VLOOKUP($C76,順位変動,K$6*2),区間3,4),"#°00'00"))</f>
        <v>#N/A</v>
      </c>
      <c r="M77" s="107"/>
      <c r="N77" s="22" t="e">
        <f>TEXT(VLOOKUP($C76,順位変動,N$6*2),"(#)")</f>
        <v>#N/A</v>
      </c>
      <c r="O77" s="107" t="e">
        <f>IF(VLOOKUP(VLOOKUP($C76,順位変動,N$6*2),区間4,4)&lt;10000,TEXT(VLOOKUP(VLOOKUP($C76,順位変動,N$6*2),区間4,4),"00'00"),TEXT(VLOOKUP(VLOOKUP($C76,順位変動,N$6*2),区間4,4),"#°00'00"))</f>
        <v>#N/A</v>
      </c>
      <c r="P77" s="107"/>
      <c r="Q77" s="22" t="e">
        <f>TEXT(VLOOKUP($C76,順位変動,Q$6*2),"(#)")</f>
        <v>#N/A</v>
      </c>
      <c r="R77" s="107" t="e">
        <f>IF(VLOOKUP(VLOOKUP($C76,順位変動,Q$6*2),区間5,4)&lt;10000,TEXT(VLOOKUP(VLOOKUP($C76,順位変動,Q$6*2),区間5,4),"00'00"),TEXT(VLOOKUP(VLOOKUP($C76,順位変動,Q$6*2),区間5,4),"#°00'00"))</f>
        <v>#N/A</v>
      </c>
      <c r="S77" s="107"/>
      <c r="T77" s="22" t="e">
        <f>TEXT(VLOOKUP($C76,順位変動,T$6*2),"(#)")</f>
        <v>#N/A</v>
      </c>
      <c r="U77" s="107" t="e">
        <f>IF(VLOOKUP(VLOOKUP($C76,順位変動,T$6*2),区間6,4)&lt;10000,TEXT(VLOOKUP(VLOOKUP($C76,順位変動,T$6*2),区間6,4),"00'00"),TEXT(VLOOKUP(VLOOKUP($C76,順位変動,T$6*2),区間6,4),"#°00'00"))</f>
        <v>#N/A</v>
      </c>
      <c r="V77" s="108"/>
      <c r="W77" s="22" t="e">
        <f>TEXT(VLOOKUP($C76,順位変動,W$6*2),"(#)")</f>
        <v>#N/A</v>
      </c>
      <c r="X77" s="107" t="e">
        <f>IF(VLOOKUP(VLOOKUP($C76,順位変動,W$6*2),区間7,4)&lt;10000,TEXT(VLOOKUP(VLOOKUP($C76,順位変動,W$6*2),区間7,4),"00'00"),TEXT(VLOOKUP(VLOOKUP($C76,順位変動,W$6*2),区間7,4),"#°00'00"))</f>
        <v>#N/A</v>
      </c>
      <c r="Y77" s="107"/>
      <c r="Z77" s="22" t="e">
        <f>TEXT(VLOOKUP($C76,順位変動,Z$6*2),"(#)")</f>
        <v>#N/A</v>
      </c>
      <c r="AA77" s="107" t="e">
        <f>IF(VLOOKUP(VLOOKUP($C76,順位変動,Z$6*2),区間8,4)&lt;10000,TEXT(VLOOKUP(VLOOKUP($C76,順位変動,Z$6*2),区間8,4),"00'00"),TEXT(VLOOKUP(VLOOKUP($C76,順位変動,Z$6*2),区間8,4),"#°00'00"))</f>
        <v>#N/A</v>
      </c>
      <c r="AB77" s="107"/>
      <c r="AC77" s="121" t="e">
        <f>U77</f>
        <v>#N/A</v>
      </c>
      <c r="AD77" s="122"/>
    </row>
    <row r="78" spans="2:30" ht="15" hidden="1" customHeight="1">
      <c r="B78" s="112"/>
      <c r="C78" s="115"/>
      <c r="D78" s="23" t="str">
        <f>IF(COUNT(C76)=0,"",TEXT(VLOOKUP(B76,区間6,4),"00分00秒"))</f>
        <v/>
      </c>
      <c r="E78" s="30" t="e">
        <f>TEXT(VLOOKUP($C76,順位変動,E$6*2),"(#)")</f>
        <v>#N/A</v>
      </c>
      <c r="F78" s="123" t="e">
        <f>IF(VLOOKUP(VLOOKUP($C76,順位変動,E$6*2),区間1,4)&lt;10000,TEXT(VLOOKUP(VLOOKUP($C76,順位変動,E$6*2),区間1,4),"00'00"),TEXT(VLOOKUP(VLOOKUP($C76,順位変動,E$6*2),区間1,4),"#°00'00"))</f>
        <v>#N/A</v>
      </c>
      <c r="G78" s="123"/>
      <c r="H78" s="31" t="e">
        <f>TEXT(VLOOKUP($C76,区間記録2,2),"(#)")</f>
        <v>#N/A</v>
      </c>
      <c r="I78" s="123" t="e">
        <f>TEXT(VLOOKUP($C76,区間記録2,4),"00'00")</f>
        <v>#N/A</v>
      </c>
      <c r="J78" s="123"/>
      <c r="K78" s="31" t="e">
        <f>TEXT(VLOOKUP($C76,区間記録3,2),"(#)")</f>
        <v>#N/A</v>
      </c>
      <c r="L78" s="123" t="e">
        <f>TEXT(VLOOKUP($C76,区間記録3,4),"00'00")</f>
        <v>#N/A</v>
      </c>
      <c r="M78" s="123"/>
      <c r="N78" s="31" t="e">
        <f>TEXT(VLOOKUP($C76,区間記録4,2),"(#)")</f>
        <v>#N/A</v>
      </c>
      <c r="O78" s="123" t="e">
        <f>TEXT(VLOOKUP($C76,区間記録4,4),"00'00")</f>
        <v>#N/A</v>
      </c>
      <c r="P78" s="123"/>
      <c r="Q78" s="31" t="e">
        <f>TEXT(VLOOKUP($C76,区間記録5,2),"(#)")</f>
        <v>#N/A</v>
      </c>
      <c r="R78" s="123" t="e">
        <f>TEXT(VLOOKUP($C76,区間記録5,4),"00'00")</f>
        <v>#N/A</v>
      </c>
      <c r="S78" s="123"/>
      <c r="T78" s="31" t="e">
        <f>TEXT(VLOOKUP($C76,区間記録6,2),"(#)")</f>
        <v>#N/A</v>
      </c>
      <c r="U78" s="123" t="e">
        <f>TEXT(VLOOKUP($C76,区間記録6,4),"00'00")</f>
        <v>#N/A</v>
      </c>
      <c r="V78" s="124"/>
      <c r="W78" s="31" t="e">
        <f>TEXT(VLOOKUP($C76,区間記録7,2),"(#)")</f>
        <v>#N/A</v>
      </c>
      <c r="X78" s="123" t="e">
        <f>TEXT(VLOOKUP($C76,区間記録7,4),"00'00")</f>
        <v>#N/A</v>
      </c>
      <c r="Y78" s="123"/>
      <c r="Z78" s="31" t="e">
        <f>TEXT(VLOOKUP($C76,区間記録8,2),"(#)")</f>
        <v>#N/A</v>
      </c>
      <c r="AA78" s="123" t="e">
        <f>TEXT(VLOOKUP($C76,区間記録8,4),"00'00")</f>
        <v>#N/A</v>
      </c>
      <c r="AB78" s="123"/>
      <c r="AC78" s="24" t="e">
        <f>TEXT(VLOOKUP(C76,躍進,6),"(#)")</f>
        <v>#N/A</v>
      </c>
      <c r="AD78" s="25" t="e">
        <f>IF(VLOOKUP(C76,躍進,4)="","",IF(VLOOKUP(C76,躍進,4)&lt;0,TEXT(INT(ABS(VLOOKUP(C76,躍進,4))/60)*100+MOD(ABS(VLOOKUP(C76,躍進,4)),60),"-00'00"),TEXT(INT(VLOOKUP(C76,躍進,4)/60)*100+MOD(VLOOKUP(C76,躍進,4),60),"+00'00")))</f>
        <v>#N/A</v>
      </c>
    </row>
    <row r="79" spans="2:30" ht="15" hidden="1" customHeight="1">
      <c r="B79" s="112">
        <v>24</v>
      </c>
      <c r="C79" s="120" t="str">
        <f>VLOOKUP(B79,区間6,2)</f>
        <v/>
      </c>
      <c r="D79" s="42" t="str">
        <f>IF(COUNT(C79)=0,"",VLOOKUP(C79,出場校,2))</f>
        <v/>
      </c>
      <c r="E79" s="117" t="str">
        <f>IF(COUNT($C79)=0,"",VLOOKUP($C79,選手名,VLOOKUP($C79,オーダー,E$6+1)+1))</f>
        <v/>
      </c>
      <c r="F79" s="117"/>
      <c r="G79" s="28" t="str">
        <f>IF(COUNT($C79)=0,"",VLOOKUP($C79,選手学年,VLOOKUP($C79,オーダー,E$6+1)+1))</f>
        <v/>
      </c>
      <c r="H79" s="116" t="str">
        <f>IF(COUNT($C79)=0,"",VLOOKUP($C79,選手名,VLOOKUP($C79,オーダー,H$6+1)+1))</f>
        <v/>
      </c>
      <c r="I79" s="117"/>
      <c r="J79" s="28" t="str">
        <f>IF(COUNT($C79)=0,"",VLOOKUP($C79,選手学年,VLOOKUP($C79,オーダー,H$6+1)+1))</f>
        <v/>
      </c>
      <c r="K79" s="116" t="str">
        <f>IF(COUNT($C79)=0,"",VLOOKUP($C79,選手名,VLOOKUP($C79,オーダー,K$6+1)+1))</f>
        <v/>
      </c>
      <c r="L79" s="117"/>
      <c r="M79" s="28" t="str">
        <f>IF(COUNT($C79)=0,"",VLOOKUP($C79,選手学年,VLOOKUP($C79,オーダー,K$6+1)+1))</f>
        <v/>
      </c>
      <c r="N79" s="116" t="str">
        <f>IF(COUNT($C79)=0,"",VLOOKUP($C79,選手名,VLOOKUP($C79,オーダー,N$6+1)+1))</f>
        <v/>
      </c>
      <c r="O79" s="117"/>
      <c r="P79" s="28" t="str">
        <f>IF(COUNT($C79)=0,"",VLOOKUP($C79,選手学年,VLOOKUP($C79,オーダー,N$6+1)+1))</f>
        <v/>
      </c>
      <c r="Q79" s="116" t="str">
        <f>IF(COUNT($C79)=0,"",VLOOKUP($C79,選手名,VLOOKUP($C79,オーダー,Q$6+1)+1))</f>
        <v/>
      </c>
      <c r="R79" s="117"/>
      <c r="S79" s="28" t="str">
        <f>IF(COUNT($C79)=0,"",VLOOKUP($C79,選手学年,VLOOKUP($C79,オーダー,Q$6+1)+1))</f>
        <v/>
      </c>
      <c r="T79" s="116" t="str">
        <f>IF(COUNT($C79)=0,"",VLOOKUP($C79,選手名,VLOOKUP($C79,オーダー,T$6+1)+1))</f>
        <v/>
      </c>
      <c r="U79" s="117"/>
      <c r="V79" s="29" t="str">
        <f>IF(COUNT($C79)=0,"",VLOOKUP($C79,選手学年,VLOOKUP($C79,オーダー,T$6+1)+1))</f>
        <v/>
      </c>
      <c r="W79" s="116" t="str">
        <f>IF(COUNT($C79)=0,"",VLOOKUP($C79,選手名,VLOOKUP($C79,オーダー,W$6+1)+1))</f>
        <v/>
      </c>
      <c r="X79" s="117"/>
      <c r="Y79" s="28" t="str">
        <f>IF(COUNT($C79)=0,"",VLOOKUP($C79,選手学年,VLOOKUP($C79,オーダー,W$6+1)+1))</f>
        <v/>
      </c>
      <c r="Z79" s="116" t="str">
        <f>IF(COUNT($C79)=0,"",VLOOKUP($C79,選手名,VLOOKUP($C79,オーダー,Z$6+1)+1))</f>
        <v/>
      </c>
      <c r="AA79" s="117"/>
      <c r="AB79" s="28" t="str">
        <f>IF(COUNT($C79)=0,"",VLOOKUP($C79,選手学年,VLOOKUP($C79,オーダー,Z$6+1)+1))</f>
        <v/>
      </c>
      <c r="AC79" s="118" t="e">
        <f>TEXT(VLOOKUP(C79,出場校,6)*10000+VLOOKUP(C79,出場校,7)*100+VLOOKUP(C79,出場校,8),"00'00")</f>
        <v>#N/A</v>
      </c>
      <c r="AD79" s="119"/>
    </row>
    <row r="80" spans="2:30" ht="15" hidden="1" customHeight="1">
      <c r="B80" s="112"/>
      <c r="C80" s="114"/>
      <c r="D80" s="20" t="str">
        <f>IF(COUNT(C79)=0,"",TEXT(VLOOKUP(C79,出場校,3),"(@)"))</f>
        <v/>
      </c>
      <c r="E80" s="21"/>
      <c r="F80" s="107"/>
      <c r="G80" s="107"/>
      <c r="H80" s="22" t="e">
        <f>TEXT(VLOOKUP($C79,順位変動,H$6*2),"(#)")</f>
        <v>#N/A</v>
      </c>
      <c r="I80" s="107" t="e">
        <f>IF(VLOOKUP(VLOOKUP($C79,順位変動,H$6*2),区間2,4)&lt;10000,TEXT(VLOOKUP(VLOOKUP($C79,順位変動,H$6*2),区間2,4),"00'00"),TEXT(VLOOKUP(VLOOKUP($C79,順位変動,H$6*2),区間2,4),"#°00'00"))</f>
        <v>#N/A</v>
      </c>
      <c r="J80" s="107"/>
      <c r="K80" s="22" t="e">
        <f>TEXT(VLOOKUP($C79,順位変動,K$6*2),"(#)")</f>
        <v>#N/A</v>
      </c>
      <c r="L80" s="107" t="e">
        <f>IF(VLOOKUP(VLOOKUP($C79,順位変動,K$6*2),区間3,4)&lt;10000,TEXT(VLOOKUP(VLOOKUP($C79,順位変動,K$6*2),区間3,4),"00'00"),TEXT(VLOOKUP(VLOOKUP($C79,順位変動,K$6*2),区間3,4),"#°00'00"))</f>
        <v>#N/A</v>
      </c>
      <c r="M80" s="107"/>
      <c r="N80" s="22" t="e">
        <f>TEXT(VLOOKUP($C79,順位変動,N$6*2),"(#)")</f>
        <v>#N/A</v>
      </c>
      <c r="O80" s="107" t="e">
        <f>IF(VLOOKUP(VLOOKUP($C79,順位変動,N$6*2),区間4,4)&lt;10000,TEXT(VLOOKUP(VLOOKUP($C79,順位変動,N$6*2),区間4,4),"00'00"),TEXT(VLOOKUP(VLOOKUP($C79,順位変動,N$6*2),区間4,4),"#°00'00"))</f>
        <v>#N/A</v>
      </c>
      <c r="P80" s="107"/>
      <c r="Q80" s="22" t="e">
        <f>TEXT(VLOOKUP($C79,順位変動,Q$6*2),"(#)")</f>
        <v>#N/A</v>
      </c>
      <c r="R80" s="107" t="e">
        <f>IF(VLOOKUP(VLOOKUP($C79,順位変動,Q$6*2),区間5,4)&lt;10000,TEXT(VLOOKUP(VLOOKUP($C79,順位変動,Q$6*2),区間5,4),"00'00"),TEXT(VLOOKUP(VLOOKUP($C79,順位変動,Q$6*2),区間5,4),"#°00'00"))</f>
        <v>#N/A</v>
      </c>
      <c r="S80" s="107"/>
      <c r="T80" s="22" t="e">
        <f>TEXT(VLOOKUP($C79,順位変動,T$6*2),"(#)")</f>
        <v>#N/A</v>
      </c>
      <c r="U80" s="107" t="e">
        <f>IF(VLOOKUP(VLOOKUP($C79,順位変動,T$6*2),区間6,4)&lt;10000,TEXT(VLOOKUP(VLOOKUP($C79,順位変動,T$6*2),区間6,4),"00'00"),TEXT(VLOOKUP(VLOOKUP($C79,順位変動,T$6*2),区間6,4),"#°00'00"))</f>
        <v>#N/A</v>
      </c>
      <c r="V80" s="108"/>
      <c r="W80" s="22" t="e">
        <f>TEXT(VLOOKUP($C79,順位変動,W$6*2),"(#)")</f>
        <v>#N/A</v>
      </c>
      <c r="X80" s="107" t="e">
        <f>IF(VLOOKUP(VLOOKUP($C79,順位変動,W$6*2),区間7,4)&lt;10000,TEXT(VLOOKUP(VLOOKUP($C79,順位変動,W$6*2),区間7,4),"00'00"),TEXT(VLOOKUP(VLOOKUP($C79,順位変動,W$6*2),区間7,4),"#°00'00"))</f>
        <v>#N/A</v>
      </c>
      <c r="Y80" s="107"/>
      <c r="Z80" s="22" t="e">
        <f>TEXT(VLOOKUP($C79,順位変動,Z$6*2),"(#)")</f>
        <v>#N/A</v>
      </c>
      <c r="AA80" s="107" t="e">
        <f>IF(VLOOKUP(VLOOKUP($C79,順位変動,Z$6*2),区間8,4)&lt;10000,TEXT(VLOOKUP(VLOOKUP($C79,順位変動,Z$6*2),区間8,4),"00'00"),TEXT(VLOOKUP(VLOOKUP($C79,順位変動,Z$6*2),区間8,4),"#°00'00"))</f>
        <v>#N/A</v>
      </c>
      <c r="AB80" s="107"/>
      <c r="AC80" s="121" t="e">
        <f>U80</f>
        <v>#N/A</v>
      </c>
      <c r="AD80" s="122"/>
    </row>
    <row r="81" spans="2:30" ht="15" hidden="1" customHeight="1">
      <c r="B81" s="112"/>
      <c r="C81" s="115"/>
      <c r="D81" s="23" t="str">
        <f>IF(COUNT(C79)=0,"",TEXT(VLOOKUP(B79,区間6,4),"00分00秒"))</f>
        <v/>
      </c>
      <c r="E81" s="30" t="e">
        <f>TEXT(VLOOKUP($C79,順位変動,E$6*2),"(#)")</f>
        <v>#N/A</v>
      </c>
      <c r="F81" s="123" t="e">
        <f>IF(VLOOKUP(VLOOKUP($C79,順位変動,E$6*2),区間1,4)&lt;10000,TEXT(VLOOKUP(VLOOKUP($C79,順位変動,E$6*2),区間1,4),"00'00"),TEXT(VLOOKUP(VLOOKUP($C79,順位変動,E$6*2),区間1,4),"#°00'00"))</f>
        <v>#N/A</v>
      </c>
      <c r="G81" s="123"/>
      <c r="H81" s="31" t="e">
        <f>TEXT(VLOOKUP($C79,区間記録2,2),"(#)")</f>
        <v>#N/A</v>
      </c>
      <c r="I81" s="123" t="e">
        <f>TEXT(VLOOKUP($C79,区間記録2,4),"00'00")</f>
        <v>#N/A</v>
      </c>
      <c r="J81" s="123"/>
      <c r="K81" s="31" t="e">
        <f>TEXT(VLOOKUP($C79,区間記録3,2),"(#)")</f>
        <v>#N/A</v>
      </c>
      <c r="L81" s="123" t="e">
        <f>TEXT(VLOOKUP($C79,区間記録3,4),"00'00")</f>
        <v>#N/A</v>
      </c>
      <c r="M81" s="123"/>
      <c r="N81" s="31" t="e">
        <f>TEXT(VLOOKUP($C79,区間記録4,2),"(#)")</f>
        <v>#N/A</v>
      </c>
      <c r="O81" s="123" t="e">
        <f>TEXT(VLOOKUP($C79,区間記録4,4),"00'00")</f>
        <v>#N/A</v>
      </c>
      <c r="P81" s="123"/>
      <c r="Q81" s="31" t="e">
        <f>TEXT(VLOOKUP($C79,区間記録5,2),"(#)")</f>
        <v>#N/A</v>
      </c>
      <c r="R81" s="123" t="e">
        <f>TEXT(VLOOKUP($C79,区間記録5,4),"00'00")</f>
        <v>#N/A</v>
      </c>
      <c r="S81" s="123"/>
      <c r="T81" s="31" t="e">
        <f>TEXT(VLOOKUP($C79,区間記録6,2),"(#)")</f>
        <v>#N/A</v>
      </c>
      <c r="U81" s="123" t="e">
        <f>TEXT(VLOOKUP($C79,区間記録6,4),"00'00")</f>
        <v>#N/A</v>
      </c>
      <c r="V81" s="124"/>
      <c r="W81" s="31" t="e">
        <f>TEXT(VLOOKUP($C79,区間記録7,2),"(#)")</f>
        <v>#N/A</v>
      </c>
      <c r="X81" s="123" t="e">
        <f>TEXT(VLOOKUP($C79,区間記録7,4),"00'00")</f>
        <v>#N/A</v>
      </c>
      <c r="Y81" s="123"/>
      <c r="Z81" s="31" t="e">
        <f>TEXT(VLOOKUP($C79,区間記録8,2),"(#)")</f>
        <v>#N/A</v>
      </c>
      <c r="AA81" s="123" t="e">
        <f>TEXT(VLOOKUP($C79,区間記録8,4),"00'00")</f>
        <v>#N/A</v>
      </c>
      <c r="AB81" s="123"/>
      <c r="AC81" s="24" t="e">
        <f>TEXT(VLOOKUP(C79,躍進,6),"(#)")</f>
        <v>#N/A</v>
      </c>
      <c r="AD81" s="25" t="e">
        <f>IF(VLOOKUP(C79,躍進,4)="","",IF(VLOOKUP(C79,躍進,4)&lt;0,TEXT(INT(ABS(VLOOKUP(C79,躍進,4))/60)*100+MOD(ABS(VLOOKUP(C79,躍進,4)),60),"-00'00"),TEXT(INT(VLOOKUP(C79,躍進,4)/60)*100+MOD(VLOOKUP(C79,躍進,4),60),"+00'00")))</f>
        <v>#N/A</v>
      </c>
    </row>
    <row r="82" spans="2:30" ht="15" hidden="1" customHeight="1">
      <c r="B82" s="112">
        <v>25</v>
      </c>
      <c r="C82" s="120" t="str">
        <f>VLOOKUP(B82,区間6,2)</f>
        <v/>
      </c>
      <c r="D82" s="42" t="str">
        <f>IF(COUNT(C82)=0,"",VLOOKUP(C82,出場校,2))</f>
        <v/>
      </c>
      <c r="E82" s="117" t="str">
        <f>IF(COUNT($C82)=0,"",VLOOKUP($C82,選手名,VLOOKUP($C82,オーダー,E$6+1)+1))</f>
        <v/>
      </c>
      <c r="F82" s="117"/>
      <c r="G82" s="28" t="str">
        <f>IF(COUNT($C82)=0,"",VLOOKUP($C82,選手学年,VLOOKUP($C82,オーダー,E$6+1)+1))</f>
        <v/>
      </c>
      <c r="H82" s="116" t="str">
        <f>IF(COUNT($C82)=0,"",VLOOKUP($C82,選手名,VLOOKUP($C82,オーダー,H$6+1)+1))</f>
        <v/>
      </c>
      <c r="I82" s="117"/>
      <c r="J82" s="28" t="str">
        <f>IF(COUNT($C82)=0,"",VLOOKUP($C82,選手学年,VLOOKUP($C82,オーダー,H$6+1)+1))</f>
        <v/>
      </c>
      <c r="K82" s="116" t="str">
        <f>IF(COUNT($C82)=0,"",VLOOKUP($C82,選手名,VLOOKUP($C82,オーダー,K$6+1)+1))</f>
        <v/>
      </c>
      <c r="L82" s="117"/>
      <c r="M82" s="28" t="str">
        <f>IF(COUNT($C82)=0,"",VLOOKUP($C82,選手学年,VLOOKUP($C82,オーダー,K$6+1)+1))</f>
        <v/>
      </c>
      <c r="N82" s="116" t="str">
        <f>IF(COUNT($C82)=0,"",VLOOKUP($C82,選手名,VLOOKUP($C82,オーダー,N$6+1)+1))</f>
        <v/>
      </c>
      <c r="O82" s="117"/>
      <c r="P82" s="28" t="str">
        <f>IF(COUNT($C82)=0,"",VLOOKUP($C82,選手学年,VLOOKUP($C82,オーダー,N$6+1)+1))</f>
        <v/>
      </c>
      <c r="Q82" s="116" t="str">
        <f>IF(COUNT($C82)=0,"",VLOOKUP($C82,選手名,VLOOKUP($C82,オーダー,Q$6+1)+1))</f>
        <v/>
      </c>
      <c r="R82" s="117"/>
      <c r="S82" s="28" t="str">
        <f>IF(COUNT($C82)=0,"",VLOOKUP($C82,選手学年,VLOOKUP($C82,オーダー,Q$6+1)+1))</f>
        <v/>
      </c>
      <c r="T82" s="116" t="str">
        <f>IF(COUNT($C82)=0,"",VLOOKUP($C82,選手名,VLOOKUP($C82,オーダー,T$6+1)+1))</f>
        <v/>
      </c>
      <c r="U82" s="117"/>
      <c r="V82" s="29" t="str">
        <f>IF(COUNT($C82)=0,"",VLOOKUP($C82,選手学年,VLOOKUP($C82,オーダー,T$6+1)+1))</f>
        <v/>
      </c>
      <c r="W82" s="116" t="str">
        <f>IF(COUNT($C82)=0,"",VLOOKUP($C82,選手名,VLOOKUP($C82,オーダー,W$6+1)+1))</f>
        <v/>
      </c>
      <c r="X82" s="117"/>
      <c r="Y82" s="28" t="str">
        <f>IF(COUNT($C82)=0,"",VLOOKUP($C82,選手学年,VLOOKUP($C82,オーダー,W$6+1)+1))</f>
        <v/>
      </c>
      <c r="Z82" s="116" t="str">
        <f>IF(COUNT($C82)=0,"",VLOOKUP($C82,選手名,VLOOKUP($C82,オーダー,Z$6+1)+1))</f>
        <v/>
      </c>
      <c r="AA82" s="117"/>
      <c r="AB82" s="28" t="str">
        <f>IF(COUNT($C82)=0,"",VLOOKUP($C82,選手学年,VLOOKUP($C82,オーダー,Z$6+1)+1))</f>
        <v/>
      </c>
      <c r="AC82" s="118" t="e">
        <f>TEXT(VLOOKUP(C82,出場校,6)*10000+VLOOKUP(C82,出場校,7)*100+VLOOKUP(C82,出場校,8),"00'00")</f>
        <v>#N/A</v>
      </c>
      <c r="AD82" s="119"/>
    </row>
    <row r="83" spans="2:30" ht="15" hidden="1" customHeight="1">
      <c r="B83" s="112"/>
      <c r="C83" s="114"/>
      <c r="D83" s="20" t="str">
        <f>IF(COUNT(C82)=0,"",TEXT(VLOOKUP(C82,出場校,3),"(@)"))</f>
        <v/>
      </c>
      <c r="E83" s="21"/>
      <c r="F83" s="107"/>
      <c r="G83" s="107"/>
      <c r="H83" s="22" t="e">
        <f>TEXT(VLOOKUP($C82,順位変動,H$6*2),"(#)")</f>
        <v>#N/A</v>
      </c>
      <c r="I83" s="107" t="e">
        <f>IF(VLOOKUP(VLOOKUP($C82,順位変動,H$6*2),区間2,4)&lt;10000,TEXT(VLOOKUP(VLOOKUP($C82,順位変動,H$6*2),区間2,4),"00'00"),TEXT(VLOOKUP(VLOOKUP($C82,順位変動,H$6*2),区間2,4),"#°00'00"))</f>
        <v>#N/A</v>
      </c>
      <c r="J83" s="107"/>
      <c r="K83" s="22" t="e">
        <f>TEXT(VLOOKUP($C82,順位変動,K$6*2),"(#)")</f>
        <v>#N/A</v>
      </c>
      <c r="L83" s="107" t="e">
        <f>IF(VLOOKUP(VLOOKUP($C82,順位変動,K$6*2),区間3,4)&lt;10000,TEXT(VLOOKUP(VLOOKUP($C82,順位変動,K$6*2),区間3,4),"00'00"),TEXT(VLOOKUP(VLOOKUP($C82,順位変動,K$6*2),区間3,4),"#°00'00"))</f>
        <v>#N/A</v>
      </c>
      <c r="M83" s="107"/>
      <c r="N83" s="22" t="e">
        <f>TEXT(VLOOKUP($C82,順位変動,N$6*2),"(#)")</f>
        <v>#N/A</v>
      </c>
      <c r="O83" s="107" t="e">
        <f>IF(VLOOKUP(VLOOKUP($C82,順位変動,N$6*2),区間4,4)&lt;10000,TEXT(VLOOKUP(VLOOKUP($C82,順位変動,N$6*2),区間4,4),"00'00"),TEXT(VLOOKUP(VLOOKUP($C82,順位変動,N$6*2),区間4,4),"#°00'00"))</f>
        <v>#N/A</v>
      </c>
      <c r="P83" s="107"/>
      <c r="Q83" s="22" t="e">
        <f>TEXT(VLOOKUP($C82,順位変動,Q$6*2),"(#)")</f>
        <v>#N/A</v>
      </c>
      <c r="R83" s="107" t="e">
        <f>IF(VLOOKUP(VLOOKUP($C82,順位変動,Q$6*2),区間5,4)&lt;10000,TEXT(VLOOKUP(VLOOKUP($C82,順位変動,Q$6*2),区間5,4),"00'00"),TEXT(VLOOKUP(VLOOKUP($C82,順位変動,Q$6*2),区間5,4),"#°00'00"))</f>
        <v>#N/A</v>
      </c>
      <c r="S83" s="107"/>
      <c r="T83" s="22" t="e">
        <f>TEXT(VLOOKUP($C82,順位変動,T$6*2),"(#)")</f>
        <v>#N/A</v>
      </c>
      <c r="U83" s="107" t="e">
        <f>IF(VLOOKUP(VLOOKUP($C82,順位変動,T$6*2),区間6,4)&lt;10000,TEXT(VLOOKUP(VLOOKUP($C82,順位変動,T$6*2),区間6,4),"00'00"),TEXT(VLOOKUP(VLOOKUP($C82,順位変動,T$6*2),区間6,4),"#°00'00"))</f>
        <v>#N/A</v>
      </c>
      <c r="V83" s="108"/>
      <c r="W83" s="22" t="e">
        <f>TEXT(VLOOKUP($C82,順位変動,W$6*2),"(#)")</f>
        <v>#N/A</v>
      </c>
      <c r="X83" s="107" t="e">
        <f>IF(VLOOKUP(VLOOKUP($C82,順位変動,W$6*2),区間7,4)&lt;10000,TEXT(VLOOKUP(VLOOKUP($C82,順位変動,W$6*2),区間7,4),"00'00"),TEXT(VLOOKUP(VLOOKUP($C82,順位変動,W$6*2),区間7,4),"#°00'00"))</f>
        <v>#N/A</v>
      </c>
      <c r="Y83" s="107"/>
      <c r="Z83" s="22" t="e">
        <f>TEXT(VLOOKUP($C82,順位変動,Z$6*2),"(#)")</f>
        <v>#N/A</v>
      </c>
      <c r="AA83" s="107" t="e">
        <f>IF(VLOOKUP(VLOOKUP($C82,順位変動,Z$6*2),区間8,4)&lt;10000,TEXT(VLOOKUP(VLOOKUP($C82,順位変動,Z$6*2),区間8,4),"00'00"),TEXT(VLOOKUP(VLOOKUP($C82,順位変動,Z$6*2),区間8,4),"#°00'00"))</f>
        <v>#N/A</v>
      </c>
      <c r="AB83" s="107"/>
      <c r="AC83" s="121" t="e">
        <f>U83</f>
        <v>#N/A</v>
      </c>
      <c r="AD83" s="122"/>
    </row>
    <row r="84" spans="2:30" ht="15" hidden="1" customHeight="1">
      <c r="B84" s="112"/>
      <c r="C84" s="115"/>
      <c r="D84" s="23" t="str">
        <f>IF(COUNT(C82)=0,"",TEXT(VLOOKUP(B82,区間6,4),"00分00秒"))</f>
        <v/>
      </c>
      <c r="E84" s="30" t="e">
        <f>TEXT(VLOOKUP($C82,順位変動,E$6*2),"(#)")</f>
        <v>#N/A</v>
      </c>
      <c r="F84" s="123" t="e">
        <f>IF(VLOOKUP(VLOOKUP($C82,順位変動,E$6*2),区間1,4)&lt;10000,TEXT(VLOOKUP(VLOOKUP($C82,順位変動,E$6*2),区間1,4),"00'00"),TEXT(VLOOKUP(VLOOKUP($C82,順位変動,E$6*2),区間1,4),"#°00'00"))</f>
        <v>#N/A</v>
      </c>
      <c r="G84" s="123"/>
      <c r="H84" s="31" t="e">
        <f>TEXT(VLOOKUP($C82,区間記録2,2),"(#)")</f>
        <v>#N/A</v>
      </c>
      <c r="I84" s="123" t="e">
        <f>TEXT(VLOOKUP($C82,区間記録2,4),"00'00")</f>
        <v>#N/A</v>
      </c>
      <c r="J84" s="123"/>
      <c r="K84" s="31" t="e">
        <f>TEXT(VLOOKUP($C82,区間記録3,2),"(#)")</f>
        <v>#N/A</v>
      </c>
      <c r="L84" s="123" t="e">
        <f>TEXT(VLOOKUP($C82,区間記録3,4),"00'00")</f>
        <v>#N/A</v>
      </c>
      <c r="M84" s="123"/>
      <c r="N84" s="31" t="e">
        <f>TEXT(VLOOKUP($C82,区間記録4,2),"(#)")</f>
        <v>#N/A</v>
      </c>
      <c r="O84" s="123" t="e">
        <f>TEXT(VLOOKUP($C82,区間記録4,4),"00'00")</f>
        <v>#N/A</v>
      </c>
      <c r="P84" s="123"/>
      <c r="Q84" s="31" t="e">
        <f>TEXT(VLOOKUP($C82,区間記録5,2),"(#)")</f>
        <v>#N/A</v>
      </c>
      <c r="R84" s="123" t="e">
        <f>TEXT(VLOOKUP($C82,区間記録5,4),"00'00")</f>
        <v>#N/A</v>
      </c>
      <c r="S84" s="123"/>
      <c r="T84" s="31" t="e">
        <f>TEXT(VLOOKUP($C82,区間記録6,2),"(#)")</f>
        <v>#N/A</v>
      </c>
      <c r="U84" s="123" t="e">
        <f>TEXT(VLOOKUP($C82,区間記録6,4),"00'00")</f>
        <v>#N/A</v>
      </c>
      <c r="V84" s="124"/>
      <c r="W84" s="31" t="e">
        <f>TEXT(VLOOKUP($C82,区間記録7,2),"(#)")</f>
        <v>#N/A</v>
      </c>
      <c r="X84" s="123" t="e">
        <f>TEXT(VLOOKUP($C82,区間記録7,4),"00'00")</f>
        <v>#N/A</v>
      </c>
      <c r="Y84" s="123"/>
      <c r="Z84" s="31" t="e">
        <f>TEXT(VLOOKUP($C82,区間記録8,2),"(#)")</f>
        <v>#N/A</v>
      </c>
      <c r="AA84" s="123" t="e">
        <f>TEXT(VLOOKUP($C82,区間記録8,4),"00'00")</f>
        <v>#N/A</v>
      </c>
      <c r="AB84" s="123"/>
      <c r="AC84" s="24" t="e">
        <f>TEXT(VLOOKUP(C82,躍進,6),"(#)")</f>
        <v>#N/A</v>
      </c>
      <c r="AD84" s="25" t="e">
        <f>IF(VLOOKUP(C82,躍進,4)="","",IF(VLOOKUP(C82,躍進,4)&lt;0,TEXT(INT(ABS(VLOOKUP(C82,躍進,4))/60)*100+MOD(ABS(VLOOKUP(C82,躍進,4)),60),"-00'00"),TEXT(INT(VLOOKUP(C82,躍進,4)/60)*100+MOD(VLOOKUP(C82,躍進,4),60),"+00'00")))</f>
        <v>#N/A</v>
      </c>
    </row>
    <row r="85" spans="2:30" ht="15" hidden="1" customHeight="1">
      <c r="B85" s="112">
        <v>26</v>
      </c>
      <c r="C85" s="120" t="str">
        <f>VLOOKUP(B85,区間6,2)</f>
        <v/>
      </c>
      <c r="D85" s="27" t="str">
        <f>IF(COUNT(C85)=0,"",VLOOKUP(C85,出場校,2))</f>
        <v/>
      </c>
      <c r="E85" s="117" t="str">
        <f>IF(COUNT($C85)=0,"",VLOOKUP($C85,選手名,VLOOKUP($C85,オーダー,E$6+1)+1))</f>
        <v/>
      </c>
      <c r="F85" s="117"/>
      <c r="G85" s="28" t="str">
        <f>IF(COUNT($C85)=0,"",VLOOKUP($C85,選手学年,VLOOKUP($C85,オーダー,E$6+1)+1))</f>
        <v/>
      </c>
      <c r="H85" s="116" t="str">
        <f>IF(COUNT($C85)=0,"",VLOOKUP($C85,選手名,VLOOKUP($C85,オーダー,H$6+1)+1))</f>
        <v/>
      </c>
      <c r="I85" s="117"/>
      <c r="J85" s="28" t="str">
        <f>IF(COUNT($C85)=0,"",VLOOKUP($C85,選手学年,VLOOKUP($C85,オーダー,H$6+1)+1))</f>
        <v/>
      </c>
      <c r="K85" s="116" t="str">
        <f>IF(COUNT($C85)=0,"",VLOOKUP($C85,選手名,VLOOKUP($C85,オーダー,K$6+1)+1))</f>
        <v/>
      </c>
      <c r="L85" s="117"/>
      <c r="M85" s="28" t="str">
        <f>IF(COUNT($C85)=0,"",VLOOKUP($C85,選手学年,VLOOKUP($C85,オーダー,K$6+1)+1))</f>
        <v/>
      </c>
      <c r="N85" s="116" t="str">
        <f>IF(COUNT($C85)=0,"",VLOOKUP($C85,選手名,VLOOKUP($C85,オーダー,N$6+1)+1))</f>
        <v/>
      </c>
      <c r="O85" s="117"/>
      <c r="P85" s="28" t="str">
        <f>IF(COUNT($C85)=0,"",VLOOKUP($C85,選手学年,VLOOKUP($C85,オーダー,N$6+1)+1))</f>
        <v/>
      </c>
      <c r="Q85" s="116" t="str">
        <f>IF(COUNT($C85)=0,"",VLOOKUP($C85,選手名,VLOOKUP($C85,オーダー,Q$6+1)+1))</f>
        <v/>
      </c>
      <c r="R85" s="117"/>
      <c r="S85" s="28" t="str">
        <f>IF(COUNT($C85)=0,"",VLOOKUP($C85,選手学年,VLOOKUP($C85,オーダー,Q$6+1)+1))</f>
        <v/>
      </c>
      <c r="T85" s="116" t="str">
        <f>IF(COUNT($C85)=0,"",VLOOKUP($C85,選手名,VLOOKUP($C85,オーダー,T$6+1)+1))</f>
        <v/>
      </c>
      <c r="U85" s="117"/>
      <c r="V85" s="29" t="str">
        <f>IF(COUNT($C85)=0,"",VLOOKUP($C85,選手学年,VLOOKUP($C85,オーダー,T$6+1)+1))</f>
        <v/>
      </c>
      <c r="W85" s="116" t="str">
        <f>IF(COUNT($C85)=0,"",VLOOKUP($C85,選手名,VLOOKUP($C85,オーダー,W$6+1)+1))</f>
        <v/>
      </c>
      <c r="X85" s="117"/>
      <c r="Y85" s="28" t="str">
        <f>IF(COUNT($C85)=0,"",VLOOKUP($C85,選手学年,VLOOKUP($C85,オーダー,W$6+1)+1))</f>
        <v/>
      </c>
      <c r="Z85" s="116" t="str">
        <f>IF(COUNT($C85)=0,"",VLOOKUP($C85,選手名,VLOOKUP($C85,オーダー,Z$6+1)+1))</f>
        <v/>
      </c>
      <c r="AA85" s="117"/>
      <c r="AB85" s="28" t="str">
        <f>IF(COUNT($C85)=0,"",VLOOKUP($C85,選手学年,VLOOKUP($C85,オーダー,Z$6+1)+1))</f>
        <v/>
      </c>
      <c r="AC85" s="118" t="e">
        <f>TEXT(VLOOKUP(C85,出場校,6)*10000+VLOOKUP(C85,出場校,7)*100+VLOOKUP(C85,出場校,8),"00'00")</f>
        <v>#N/A</v>
      </c>
      <c r="AD85" s="119"/>
    </row>
    <row r="86" spans="2:30" ht="15" hidden="1" customHeight="1">
      <c r="B86" s="112"/>
      <c r="C86" s="114"/>
      <c r="D86" s="20" t="str">
        <f>IF(COUNT(C85)=0,"",TEXT(VLOOKUP(C85,出場校,3),"(@)"))</f>
        <v/>
      </c>
      <c r="E86" s="21"/>
      <c r="F86" s="107"/>
      <c r="G86" s="107"/>
      <c r="H86" s="22" t="e">
        <f>TEXT(VLOOKUP($C85,順位変動,H$6*2),"(#)")</f>
        <v>#N/A</v>
      </c>
      <c r="I86" s="107" t="e">
        <f>IF(VLOOKUP(VLOOKUP($C85,順位変動,H$6*2),区間2,4)&lt;10000,TEXT(VLOOKUP(VLOOKUP($C85,順位変動,H$6*2),区間2,4),"00'00"),TEXT(VLOOKUP(VLOOKUP($C85,順位変動,H$6*2),区間2,4),"#°00'00"))</f>
        <v>#N/A</v>
      </c>
      <c r="J86" s="107"/>
      <c r="K86" s="22" t="e">
        <f>TEXT(VLOOKUP($C85,順位変動,K$6*2),"(#)")</f>
        <v>#N/A</v>
      </c>
      <c r="L86" s="107" t="e">
        <f>IF(VLOOKUP(VLOOKUP($C85,順位変動,K$6*2),区間3,4)&lt;10000,TEXT(VLOOKUP(VLOOKUP($C85,順位変動,K$6*2),区間3,4),"00'00"),TEXT(VLOOKUP(VLOOKUP($C85,順位変動,K$6*2),区間3,4),"#°00'00"))</f>
        <v>#N/A</v>
      </c>
      <c r="M86" s="107"/>
      <c r="N86" s="22" t="e">
        <f>TEXT(VLOOKUP($C85,順位変動,N$6*2),"(#)")</f>
        <v>#N/A</v>
      </c>
      <c r="O86" s="107" t="e">
        <f>IF(VLOOKUP(VLOOKUP($C85,順位変動,N$6*2),区間4,4)&lt;10000,TEXT(VLOOKUP(VLOOKUP($C85,順位変動,N$6*2),区間4,4),"00'00"),TEXT(VLOOKUP(VLOOKUP($C85,順位変動,N$6*2),区間4,4),"#°00'00"))</f>
        <v>#N/A</v>
      </c>
      <c r="P86" s="107"/>
      <c r="Q86" s="22" t="e">
        <f>TEXT(VLOOKUP($C85,順位変動,Q$6*2),"(#)")</f>
        <v>#N/A</v>
      </c>
      <c r="R86" s="107" t="e">
        <f>IF(VLOOKUP(VLOOKUP($C85,順位変動,Q$6*2),区間5,4)&lt;10000,TEXT(VLOOKUP(VLOOKUP($C85,順位変動,Q$6*2),区間5,4),"00'00"),TEXT(VLOOKUP(VLOOKUP($C85,順位変動,Q$6*2),区間5,4),"#°00'00"))</f>
        <v>#N/A</v>
      </c>
      <c r="S86" s="107"/>
      <c r="T86" s="22" t="e">
        <f>TEXT(VLOOKUP($C85,順位変動,T$6*2),"(#)")</f>
        <v>#N/A</v>
      </c>
      <c r="U86" s="107" t="e">
        <f>IF(VLOOKUP(VLOOKUP($C85,順位変動,T$6*2),区間6,4)&lt;10000,TEXT(VLOOKUP(VLOOKUP($C85,順位変動,T$6*2),区間6,4),"00'00"),TEXT(VLOOKUP(VLOOKUP($C85,順位変動,T$6*2),区間6,4),"#°00'00"))</f>
        <v>#N/A</v>
      </c>
      <c r="V86" s="108"/>
      <c r="W86" s="22" t="e">
        <f>TEXT(VLOOKUP($C85,順位変動,W$6*2),"(#)")</f>
        <v>#N/A</v>
      </c>
      <c r="X86" s="107" t="e">
        <f>IF(VLOOKUP(VLOOKUP($C85,順位変動,W$6*2),区間7,4)&lt;10000,TEXT(VLOOKUP(VLOOKUP($C85,順位変動,W$6*2),区間7,4),"00'00"),TEXT(VLOOKUP(VLOOKUP($C85,順位変動,W$6*2),区間7,4),"#°00'00"))</f>
        <v>#N/A</v>
      </c>
      <c r="Y86" s="107"/>
      <c r="Z86" s="22" t="e">
        <f>TEXT(VLOOKUP($C85,順位変動,Z$6*2),"(#)")</f>
        <v>#N/A</v>
      </c>
      <c r="AA86" s="107" t="e">
        <f>IF(VLOOKUP(VLOOKUP($C85,順位変動,Z$6*2),区間8,4)&lt;10000,TEXT(VLOOKUP(VLOOKUP($C85,順位変動,Z$6*2),区間8,4),"00'00"),TEXT(VLOOKUP(VLOOKUP($C85,順位変動,Z$6*2),区間8,4),"#°00'00"))</f>
        <v>#N/A</v>
      </c>
      <c r="AB86" s="107"/>
      <c r="AC86" s="121" t="e">
        <f>U86</f>
        <v>#N/A</v>
      </c>
      <c r="AD86" s="122"/>
    </row>
    <row r="87" spans="2:30" ht="15" hidden="1" customHeight="1">
      <c r="B87" s="112"/>
      <c r="C87" s="115"/>
      <c r="D87" s="23" t="str">
        <f>IF(COUNT(C85)=0,"",TEXT(VLOOKUP(B85,区間6,4),"00分00秒"))</f>
        <v/>
      </c>
      <c r="E87" s="30" t="e">
        <f>TEXT(VLOOKUP($C85,順位変動,E$6*2),"(#)")</f>
        <v>#N/A</v>
      </c>
      <c r="F87" s="123" t="e">
        <f>IF(VLOOKUP(VLOOKUP($C85,順位変動,E$6*2),区間1,4)&lt;10000,TEXT(VLOOKUP(VLOOKUP($C85,順位変動,E$6*2),区間1,4),"00'00"),TEXT(VLOOKUP(VLOOKUP($C85,順位変動,E$6*2),区間1,4),"#°00'00"))</f>
        <v>#N/A</v>
      </c>
      <c r="G87" s="123"/>
      <c r="H87" s="31" t="e">
        <f>TEXT(VLOOKUP($C85,区間記録2,2),"(#)")</f>
        <v>#N/A</v>
      </c>
      <c r="I87" s="123" t="e">
        <f>TEXT(VLOOKUP($C85,区間記録2,4),"00'00")</f>
        <v>#N/A</v>
      </c>
      <c r="J87" s="123"/>
      <c r="K87" s="31" t="e">
        <f>TEXT(VLOOKUP($C85,区間記録3,2),"(#)")</f>
        <v>#N/A</v>
      </c>
      <c r="L87" s="123" t="e">
        <f>TEXT(VLOOKUP($C85,区間記録3,4),"00'00")</f>
        <v>#N/A</v>
      </c>
      <c r="M87" s="123"/>
      <c r="N87" s="31" t="e">
        <f>TEXT(VLOOKUP($C85,区間記録4,2),"(#)")</f>
        <v>#N/A</v>
      </c>
      <c r="O87" s="123" t="e">
        <f>TEXT(VLOOKUP($C85,区間記録4,4),"00'00")</f>
        <v>#N/A</v>
      </c>
      <c r="P87" s="123"/>
      <c r="Q87" s="31" t="e">
        <f>TEXT(VLOOKUP($C85,区間記録5,2),"(#)")</f>
        <v>#N/A</v>
      </c>
      <c r="R87" s="123" t="e">
        <f>TEXT(VLOOKUP($C85,区間記録5,4),"00'00")</f>
        <v>#N/A</v>
      </c>
      <c r="S87" s="123"/>
      <c r="T87" s="31" t="e">
        <f>TEXT(VLOOKUP($C85,区間記録6,2),"(#)")</f>
        <v>#N/A</v>
      </c>
      <c r="U87" s="123" t="e">
        <f>TEXT(VLOOKUP($C85,区間記録6,4),"00'00")</f>
        <v>#N/A</v>
      </c>
      <c r="V87" s="124"/>
      <c r="W87" s="31" t="e">
        <f>TEXT(VLOOKUP($C85,区間記録7,2),"(#)")</f>
        <v>#N/A</v>
      </c>
      <c r="X87" s="123" t="e">
        <f>TEXT(VLOOKUP($C85,区間記録7,4),"00'00")</f>
        <v>#N/A</v>
      </c>
      <c r="Y87" s="123"/>
      <c r="Z87" s="31" t="e">
        <f>TEXT(VLOOKUP($C85,区間記録8,2),"(#)")</f>
        <v>#N/A</v>
      </c>
      <c r="AA87" s="123" t="e">
        <f>TEXT(VLOOKUP($C85,区間記録8,4),"00'00")</f>
        <v>#N/A</v>
      </c>
      <c r="AB87" s="123"/>
      <c r="AC87" s="32" t="e">
        <f>TEXT(VLOOKUP(C85,躍進,6),"(#)")</f>
        <v>#N/A</v>
      </c>
      <c r="AD87" s="33" t="e">
        <f>IF(VLOOKUP(C85,躍進,4)="","",IF(VLOOKUP(C85,躍進,4)&lt;0,TEXT(INT(ABS(VLOOKUP(C85,躍進,4))/60)*100+MOD(ABS(VLOOKUP(C85,躍進,4)),60),"-00'00"),TEXT(INT(VLOOKUP(C85,躍進,4)/60)*100+MOD(VLOOKUP(C85,躍進,4),60),"+00'00")))</f>
        <v>#N/A</v>
      </c>
    </row>
    <row r="88" spans="2:30" ht="15" hidden="1" customHeight="1">
      <c r="B88" s="112">
        <v>27</v>
      </c>
      <c r="C88" s="120" t="str">
        <f>VLOOKUP(B88,区間6,2)</f>
        <v/>
      </c>
      <c r="D88" s="27" t="str">
        <f>IF(COUNT(C88)=0,"",VLOOKUP(C88,出場校,2))</f>
        <v/>
      </c>
      <c r="E88" s="117" t="str">
        <f>IF(COUNT($C88)=0,"",VLOOKUP($C88,選手名,VLOOKUP($C88,オーダー,E$6+1)+1))</f>
        <v/>
      </c>
      <c r="F88" s="117"/>
      <c r="G88" s="28" t="str">
        <f>IF(COUNT($C88)=0,"",VLOOKUP($C88,選手学年,VLOOKUP($C88,オーダー,E$6+1)+1))</f>
        <v/>
      </c>
      <c r="H88" s="116" t="str">
        <f>IF(COUNT($C88)=0,"",VLOOKUP($C88,選手名,VLOOKUP($C88,オーダー,H$6+1)+1))</f>
        <v/>
      </c>
      <c r="I88" s="117"/>
      <c r="J88" s="28" t="str">
        <f>IF(COUNT($C88)=0,"",VLOOKUP($C88,選手学年,VLOOKUP($C88,オーダー,H$6+1)+1))</f>
        <v/>
      </c>
      <c r="K88" s="116" t="str">
        <f>IF(COUNT($C88)=0,"",VLOOKUP($C88,選手名,VLOOKUP($C88,オーダー,K$6+1)+1))</f>
        <v/>
      </c>
      <c r="L88" s="117"/>
      <c r="M88" s="28" t="str">
        <f>IF(COUNT($C88)=0,"",VLOOKUP($C88,選手学年,VLOOKUP($C88,オーダー,K$6+1)+1))</f>
        <v/>
      </c>
      <c r="N88" s="116" t="str">
        <f>IF(COUNT($C88)=0,"",VLOOKUP($C88,選手名,VLOOKUP($C88,オーダー,N$6+1)+1))</f>
        <v/>
      </c>
      <c r="O88" s="117"/>
      <c r="P88" s="28" t="str">
        <f>IF(COUNT($C88)=0,"",VLOOKUP($C88,選手学年,VLOOKUP($C88,オーダー,N$6+1)+1))</f>
        <v/>
      </c>
      <c r="Q88" s="116" t="str">
        <f>IF(COUNT($C88)=0,"",VLOOKUP($C88,選手名,VLOOKUP($C88,オーダー,Q$6+1)+1))</f>
        <v/>
      </c>
      <c r="R88" s="117"/>
      <c r="S88" s="28" t="str">
        <f>IF(COUNT($C88)=0,"",VLOOKUP($C88,選手学年,VLOOKUP($C88,オーダー,Q$6+1)+1))</f>
        <v/>
      </c>
      <c r="T88" s="116" t="str">
        <f>IF(COUNT($C88)=0,"",VLOOKUP($C88,選手名,VLOOKUP($C88,オーダー,T$6+1)+1))</f>
        <v/>
      </c>
      <c r="U88" s="117"/>
      <c r="V88" s="29" t="str">
        <f>IF(COUNT($C88)=0,"",VLOOKUP($C88,選手学年,VLOOKUP($C88,オーダー,T$6+1)+1))</f>
        <v/>
      </c>
      <c r="W88" s="116" t="str">
        <f>IF(COUNT($C88)=0,"",VLOOKUP($C88,選手名,VLOOKUP($C88,オーダー,W$6+1)+1))</f>
        <v/>
      </c>
      <c r="X88" s="117"/>
      <c r="Y88" s="28" t="str">
        <f>IF(COUNT($C88)=0,"",VLOOKUP($C88,選手学年,VLOOKUP($C88,オーダー,W$6+1)+1))</f>
        <v/>
      </c>
      <c r="Z88" s="116" t="str">
        <f>IF(COUNT($C88)=0,"",VLOOKUP($C88,選手名,VLOOKUP($C88,オーダー,Z$6+1)+1))</f>
        <v/>
      </c>
      <c r="AA88" s="117"/>
      <c r="AB88" s="28" t="str">
        <f>IF(COUNT($C88)=0,"",VLOOKUP($C88,選手学年,VLOOKUP($C88,オーダー,Z$6+1)+1))</f>
        <v/>
      </c>
      <c r="AC88" s="118" t="e">
        <f>TEXT(VLOOKUP(C88,出場校,6)*10000+VLOOKUP(C88,出場校,7)*100+VLOOKUP(C88,出場校,8),"00'00")</f>
        <v>#N/A</v>
      </c>
      <c r="AD88" s="119"/>
    </row>
    <row r="89" spans="2:30" ht="15" hidden="1" customHeight="1">
      <c r="B89" s="112"/>
      <c r="C89" s="114"/>
      <c r="D89" s="20" t="str">
        <f>IF(COUNT(C88)=0,"",TEXT(VLOOKUP(C88,出場校,3),"(@)"))</f>
        <v/>
      </c>
      <c r="E89" s="21"/>
      <c r="F89" s="107"/>
      <c r="G89" s="107"/>
      <c r="H89" s="22" t="e">
        <f>TEXT(VLOOKUP($C88,順位変動,H$6*2),"(#)")</f>
        <v>#N/A</v>
      </c>
      <c r="I89" s="107" t="e">
        <f>IF(VLOOKUP(VLOOKUP($C88,順位変動,H$6*2),区間2,4)&lt;10000,TEXT(VLOOKUP(VLOOKUP($C88,順位変動,H$6*2),区間2,4),"00'00"),TEXT(VLOOKUP(VLOOKUP($C88,順位変動,H$6*2),区間2,4),"#°00'00"))</f>
        <v>#N/A</v>
      </c>
      <c r="J89" s="107"/>
      <c r="K89" s="22" t="e">
        <f>TEXT(VLOOKUP($C88,順位変動,K$6*2),"(#)")</f>
        <v>#N/A</v>
      </c>
      <c r="L89" s="107" t="e">
        <f>IF(VLOOKUP(VLOOKUP($C88,順位変動,K$6*2),区間3,4)&lt;10000,TEXT(VLOOKUP(VLOOKUP($C88,順位変動,K$6*2),区間3,4),"00'00"),TEXT(VLOOKUP(VLOOKUP($C88,順位変動,K$6*2),区間3,4),"#°00'00"))</f>
        <v>#N/A</v>
      </c>
      <c r="M89" s="107"/>
      <c r="N89" s="22" t="e">
        <f>TEXT(VLOOKUP($C88,順位変動,N$6*2),"(#)")</f>
        <v>#N/A</v>
      </c>
      <c r="O89" s="107" t="e">
        <f>IF(VLOOKUP(VLOOKUP($C88,順位変動,N$6*2),区間4,4)&lt;10000,TEXT(VLOOKUP(VLOOKUP($C88,順位変動,N$6*2),区間4,4),"00'00"),TEXT(VLOOKUP(VLOOKUP($C88,順位変動,N$6*2),区間4,4),"#°00'00"))</f>
        <v>#N/A</v>
      </c>
      <c r="P89" s="107"/>
      <c r="Q89" s="22" t="e">
        <f>TEXT(VLOOKUP($C88,順位変動,Q$6*2),"(#)")</f>
        <v>#N/A</v>
      </c>
      <c r="R89" s="107" t="e">
        <f>IF(VLOOKUP(VLOOKUP($C88,順位変動,Q$6*2),区間5,4)&lt;10000,TEXT(VLOOKUP(VLOOKUP($C88,順位変動,Q$6*2),区間5,4),"00'00"),TEXT(VLOOKUP(VLOOKUP($C88,順位変動,Q$6*2),区間5,4),"#°00'00"))</f>
        <v>#N/A</v>
      </c>
      <c r="S89" s="107"/>
      <c r="T89" s="22" t="e">
        <f>TEXT(VLOOKUP($C88,順位変動,T$6*2),"(#)")</f>
        <v>#N/A</v>
      </c>
      <c r="U89" s="107" t="e">
        <f>IF(VLOOKUP(VLOOKUP($C88,順位変動,T$6*2),区間6,4)&lt;10000,TEXT(VLOOKUP(VLOOKUP($C88,順位変動,T$6*2),区間6,4),"00'00"),TEXT(VLOOKUP(VLOOKUP($C88,順位変動,T$6*2),区間6,4),"#°00'00"))</f>
        <v>#N/A</v>
      </c>
      <c r="V89" s="108"/>
      <c r="W89" s="22" t="e">
        <f>TEXT(VLOOKUP($C88,順位変動,W$6*2),"(#)")</f>
        <v>#N/A</v>
      </c>
      <c r="X89" s="107" t="e">
        <f>IF(VLOOKUP(VLOOKUP($C88,順位変動,W$6*2),区間7,4)&lt;10000,TEXT(VLOOKUP(VLOOKUP($C88,順位変動,W$6*2),区間7,4),"00'00"),TEXT(VLOOKUP(VLOOKUP($C88,順位変動,W$6*2),区間7,4),"#°00'00"))</f>
        <v>#N/A</v>
      </c>
      <c r="Y89" s="107"/>
      <c r="Z89" s="22" t="e">
        <f>TEXT(VLOOKUP($C88,順位変動,Z$6*2),"(#)")</f>
        <v>#N/A</v>
      </c>
      <c r="AA89" s="107" t="e">
        <f>IF(VLOOKUP(VLOOKUP($C88,順位変動,Z$6*2),区間8,4)&lt;10000,TEXT(VLOOKUP(VLOOKUP($C88,順位変動,Z$6*2),区間8,4),"00'00"),TEXT(VLOOKUP(VLOOKUP($C88,順位変動,Z$6*2),区間8,4),"#°00'00"))</f>
        <v>#N/A</v>
      </c>
      <c r="AB89" s="107"/>
      <c r="AC89" s="121" t="e">
        <f>U89</f>
        <v>#N/A</v>
      </c>
      <c r="AD89" s="122"/>
    </row>
    <row r="90" spans="2:30" ht="15" hidden="1" customHeight="1">
      <c r="B90" s="112"/>
      <c r="C90" s="115"/>
      <c r="D90" s="23" t="str">
        <f>IF(COUNT(C88)=0,"",TEXT(VLOOKUP(B88,区間6,4),"00分00秒"))</f>
        <v/>
      </c>
      <c r="E90" s="30" t="e">
        <f>TEXT(VLOOKUP($C88,順位変動,E$6*2),"(#)")</f>
        <v>#N/A</v>
      </c>
      <c r="F90" s="123" t="e">
        <f>IF(VLOOKUP(VLOOKUP($C88,順位変動,E$6*2),区間1,4)&lt;10000,TEXT(VLOOKUP(VLOOKUP($C88,順位変動,E$6*2),区間1,4),"00'00"),TEXT(VLOOKUP(VLOOKUP($C88,順位変動,E$6*2),区間1,4),"#°00'00"))</f>
        <v>#N/A</v>
      </c>
      <c r="G90" s="123"/>
      <c r="H90" s="31" t="e">
        <f>TEXT(VLOOKUP($C88,区間記録2,2),"(#)")</f>
        <v>#N/A</v>
      </c>
      <c r="I90" s="123" t="e">
        <f>TEXT(VLOOKUP($C88,区間記録2,4),"00'00")</f>
        <v>#N/A</v>
      </c>
      <c r="J90" s="123"/>
      <c r="K90" s="31" t="e">
        <f>TEXT(VLOOKUP($C88,区間記録3,2),"(#)")</f>
        <v>#N/A</v>
      </c>
      <c r="L90" s="123" t="e">
        <f>TEXT(VLOOKUP($C88,区間記録3,4),"00'00")</f>
        <v>#N/A</v>
      </c>
      <c r="M90" s="123"/>
      <c r="N90" s="31" t="e">
        <f>TEXT(VLOOKUP($C88,区間記録4,2),"(#)")</f>
        <v>#N/A</v>
      </c>
      <c r="O90" s="123" t="e">
        <f>TEXT(VLOOKUP($C88,区間記録4,4),"00'00")</f>
        <v>#N/A</v>
      </c>
      <c r="P90" s="123"/>
      <c r="Q90" s="31" t="e">
        <f>TEXT(VLOOKUP($C88,区間記録5,2),"(#)")</f>
        <v>#N/A</v>
      </c>
      <c r="R90" s="123" t="e">
        <f>TEXT(VLOOKUP($C88,区間記録5,4),"00'00")</f>
        <v>#N/A</v>
      </c>
      <c r="S90" s="123"/>
      <c r="T90" s="31" t="e">
        <f>TEXT(VLOOKUP($C88,区間記録6,2),"(#)")</f>
        <v>#N/A</v>
      </c>
      <c r="U90" s="123" t="e">
        <f>TEXT(VLOOKUP($C88,区間記録6,4),"00'00")</f>
        <v>#N/A</v>
      </c>
      <c r="V90" s="124"/>
      <c r="W90" s="31" t="e">
        <f>TEXT(VLOOKUP($C88,区間記録7,2),"(#)")</f>
        <v>#N/A</v>
      </c>
      <c r="X90" s="123" t="e">
        <f>TEXT(VLOOKUP($C88,区間記録7,4),"00'00")</f>
        <v>#N/A</v>
      </c>
      <c r="Y90" s="123"/>
      <c r="Z90" s="31" t="e">
        <f>TEXT(VLOOKUP($C88,区間記録8,2),"(#)")</f>
        <v>#N/A</v>
      </c>
      <c r="AA90" s="123" t="e">
        <f>TEXT(VLOOKUP($C88,区間記録8,4),"00'00")</f>
        <v>#N/A</v>
      </c>
      <c r="AB90" s="123"/>
      <c r="AC90" s="32" t="e">
        <f>TEXT(VLOOKUP(C88,躍進,6),"(#)")</f>
        <v>#N/A</v>
      </c>
      <c r="AD90" s="33" t="e">
        <f>IF(VLOOKUP(C88,躍進,4)="","",IF(VLOOKUP(C88,躍進,4)&lt;0,TEXT(INT(ABS(VLOOKUP(C88,躍進,4))/60)*100+MOD(ABS(VLOOKUP(C88,躍進,4)),60),"-00'00"),TEXT(INT(VLOOKUP(C88,躍進,4)/60)*100+MOD(VLOOKUP(C88,躍進,4),60),"+00'00")))</f>
        <v>#N/A</v>
      </c>
    </row>
    <row r="91" spans="2:30" ht="15" hidden="1" customHeight="1">
      <c r="B91" s="125">
        <v>28</v>
      </c>
      <c r="C91" s="114" t="str">
        <f>VLOOKUP(B91,区間6,2)</f>
        <v/>
      </c>
      <c r="D91" s="20" t="str">
        <f>IF(COUNT(C91)=0,"",VLOOKUP(C91,出場校,2))</f>
        <v/>
      </c>
      <c r="E91" s="94" t="str">
        <f>IF(COUNT($C91)=0,"",VLOOKUP($C91,選手名,VLOOKUP($C91,オーダー,E$6+1)+1))</f>
        <v/>
      </c>
      <c r="F91" s="94"/>
      <c r="G91" s="35" t="str">
        <f>IF(COUNT($C91)=0,"",VLOOKUP($C91,選手学年,VLOOKUP($C91,オーダー,E$6+1)+1))</f>
        <v/>
      </c>
      <c r="H91" s="93" t="str">
        <f>IF(COUNT($C91)=0,"",VLOOKUP($C91,選手名,VLOOKUP($C91,オーダー,H$6+1)+1))</f>
        <v/>
      </c>
      <c r="I91" s="94"/>
      <c r="J91" s="35" t="str">
        <f>IF(COUNT($C91)=0,"",VLOOKUP($C91,選手学年,VLOOKUP($C91,オーダー,H$6+1)+1))</f>
        <v/>
      </c>
      <c r="K91" s="93" t="str">
        <f>IF(COUNT($C91)=0,"",VLOOKUP($C91,選手名,VLOOKUP($C91,オーダー,K$6+1)+1))</f>
        <v/>
      </c>
      <c r="L91" s="94"/>
      <c r="M91" s="35" t="str">
        <f>IF(COUNT($C91)=0,"",VLOOKUP($C91,選手学年,VLOOKUP($C91,オーダー,K$6+1)+1))</f>
        <v/>
      </c>
      <c r="N91" s="93" t="str">
        <f>IF(COUNT($C91)=0,"",VLOOKUP($C91,選手名,VLOOKUP($C91,オーダー,N$6+1)+1))</f>
        <v/>
      </c>
      <c r="O91" s="94"/>
      <c r="P91" s="35" t="str">
        <f>IF(COUNT($C91)=0,"",VLOOKUP($C91,選手学年,VLOOKUP($C91,オーダー,N$6+1)+1))</f>
        <v/>
      </c>
      <c r="Q91" s="93" t="str">
        <f>IF(COUNT($C91)=0,"",VLOOKUP($C91,選手名,VLOOKUP($C91,オーダー,Q$6+1)+1))</f>
        <v/>
      </c>
      <c r="R91" s="94"/>
      <c r="S91" s="35" t="str">
        <f>IF(COUNT($C91)=0,"",VLOOKUP($C91,選手学年,VLOOKUP($C91,オーダー,Q$6+1)+1))</f>
        <v/>
      </c>
      <c r="T91" s="93" t="str">
        <f>IF(COUNT($C91)=0,"",VLOOKUP($C91,選手名,VLOOKUP($C91,オーダー,T$6+1)+1))</f>
        <v/>
      </c>
      <c r="U91" s="94"/>
      <c r="V91" s="36" t="str">
        <f>IF(COUNT($C91)=0,"",VLOOKUP($C91,選手学年,VLOOKUP($C91,オーダー,T$6+1)+1))</f>
        <v/>
      </c>
      <c r="W91" s="93" t="str">
        <f>IF(COUNT($C91)=0,"",VLOOKUP($C91,選手名,VLOOKUP($C91,オーダー,W$6+1)+1))</f>
        <v/>
      </c>
      <c r="X91" s="94"/>
      <c r="Y91" s="35" t="str">
        <f>IF(COUNT($C91)=0,"",VLOOKUP($C91,選手学年,VLOOKUP($C91,オーダー,W$6+1)+1))</f>
        <v/>
      </c>
      <c r="Z91" s="93" t="str">
        <f>IF(COUNT($C91)=0,"",VLOOKUP($C91,選手名,VLOOKUP($C91,オーダー,Z$6+1)+1))</f>
        <v/>
      </c>
      <c r="AA91" s="94"/>
      <c r="AB91" s="35" t="str">
        <f>IF(COUNT($C91)=0,"",VLOOKUP($C91,選手学年,VLOOKUP($C91,オーダー,Z$6+1)+1))</f>
        <v/>
      </c>
      <c r="AC91" s="121" t="e">
        <f>TEXT(VLOOKUP(C91,出場校,6)*10000+VLOOKUP(C91,出場校,7)*100+VLOOKUP(C91,出場校,8),"00'00")</f>
        <v>#N/A</v>
      </c>
      <c r="AD91" s="122"/>
    </row>
    <row r="92" spans="2:30" ht="15" hidden="1" customHeight="1">
      <c r="B92" s="112"/>
      <c r="C92" s="114"/>
      <c r="D92" s="20" t="str">
        <f>IF(COUNT(C91)=0,"",TEXT(VLOOKUP(C91,出場校,3),"(@)"))</f>
        <v/>
      </c>
      <c r="E92" s="21"/>
      <c r="F92" s="107"/>
      <c r="G92" s="107"/>
      <c r="H92" s="22" t="e">
        <f>TEXT(VLOOKUP($C91,順位変動,H$6*2),"(#)")</f>
        <v>#N/A</v>
      </c>
      <c r="I92" s="107" t="e">
        <f>IF(VLOOKUP(VLOOKUP($C91,順位変動,H$6*2),区間2,4)&lt;10000,TEXT(VLOOKUP(VLOOKUP($C91,順位変動,H$6*2),区間2,4),"00'00"),TEXT(VLOOKUP(VLOOKUP($C91,順位変動,H$6*2),区間2,4),"#°00'00"))</f>
        <v>#N/A</v>
      </c>
      <c r="J92" s="107"/>
      <c r="K92" s="22" t="e">
        <f>TEXT(VLOOKUP($C91,順位変動,K$6*2),"(#)")</f>
        <v>#N/A</v>
      </c>
      <c r="L92" s="107" t="e">
        <f>IF(VLOOKUP(VLOOKUP($C91,順位変動,K$6*2),区間3,4)&lt;10000,TEXT(VLOOKUP(VLOOKUP($C91,順位変動,K$6*2),区間3,4),"00'00"),TEXT(VLOOKUP(VLOOKUP($C91,順位変動,K$6*2),区間3,4),"#°00'00"))</f>
        <v>#N/A</v>
      </c>
      <c r="M92" s="107"/>
      <c r="N92" s="22" t="e">
        <f>TEXT(VLOOKUP($C91,順位変動,N$6*2),"(#)")</f>
        <v>#N/A</v>
      </c>
      <c r="O92" s="107" t="e">
        <f>IF(VLOOKUP(VLOOKUP($C91,順位変動,N$6*2),区間4,4)&lt;10000,TEXT(VLOOKUP(VLOOKUP($C91,順位変動,N$6*2),区間4,4),"00'00"),TEXT(VLOOKUP(VLOOKUP($C91,順位変動,N$6*2),区間4,4),"#°00'00"))</f>
        <v>#N/A</v>
      </c>
      <c r="P92" s="107"/>
      <c r="Q92" s="22" t="e">
        <f>TEXT(VLOOKUP($C91,順位変動,Q$6*2),"(#)")</f>
        <v>#N/A</v>
      </c>
      <c r="R92" s="107" t="e">
        <f>IF(VLOOKUP(VLOOKUP($C91,順位変動,Q$6*2),区間5,4)&lt;10000,TEXT(VLOOKUP(VLOOKUP($C91,順位変動,Q$6*2),区間5,4),"00'00"),TEXT(VLOOKUP(VLOOKUP($C91,順位変動,Q$6*2),区間5,4),"#°00'00"))</f>
        <v>#N/A</v>
      </c>
      <c r="S92" s="107"/>
      <c r="T92" s="22" t="e">
        <f>TEXT(VLOOKUP($C91,順位変動,T$6*2),"(#)")</f>
        <v>#N/A</v>
      </c>
      <c r="U92" s="107" t="e">
        <f>IF(VLOOKUP(VLOOKUP($C91,順位変動,T$6*2),区間6,4)&lt;10000,TEXT(VLOOKUP(VLOOKUP($C91,順位変動,T$6*2),区間6,4),"00'00"),TEXT(VLOOKUP(VLOOKUP($C91,順位変動,T$6*2),区間6,4),"#°00'00"))</f>
        <v>#N/A</v>
      </c>
      <c r="V92" s="108"/>
      <c r="W92" s="22" t="e">
        <f>TEXT(VLOOKUP($C91,順位変動,W$6*2),"(#)")</f>
        <v>#N/A</v>
      </c>
      <c r="X92" s="107" t="e">
        <f>IF(VLOOKUP(VLOOKUP($C91,順位変動,W$6*2),区間7,4)&lt;10000,TEXT(VLOOKUP(VLOOKUP($C91,順位変動,W$6*2),区間7,4),"00'00"),TEXT(VLOOKUP(VLOOKUP($C91,順位変動,W$6*2),区間7,4),"#°00'00"))</f>
        <v>#N/A</v>
      </c>
      <c r="Y92" s="107"/>
      <c r="Z92" s="22" t="e">
        <f>TEXT(VLOOKUP($C91,順位変動,Z$6*2),"(#)")</f>
        <v>#N/A</v>
      </c>
      <c r="AA92" s="107" t="e">
        <f>IF(VLOOKUP(VLOOKUP($C91,順位変動,Z$6*2),区間8,4)&lt;10000,TEXT(VLOOKUP(VLOOKUP($C91,順位変動,Z$6*2),区間8,4),"00'00"),TEXT(VLOOKUP(VLOOKUP($C91,順位変動,Z$6*2),区間8,4),"#°00'00"))</f>
        <v>#N/A</v>
      </c>
      <c r="AB92" s="107"/>
      <c r="AC92" s="121" t="e">
        <f>U92</f>
        <v>#N/A</v>
      </c>
      <c r="AD92" s="122"/>
    </row>
    <row r="93" spans="2:30" ht="15" hidden="1" customHeight="1">
      <c r="B93" s="112"/>
      <c r="C93" s="115"/>
      <c r="D93" s="23" t="str">
        <f>IF(COUNT(C91)=0,"",TEXT(VLOOKUP(B91,区間6,4),"00分00秒"))</f>
        <v/>
      </c>
      <c r="E93" s="30" t="e">
        <f>TEXT(VLOOKUP($C91,順位変動,E$6*2),"(#)")</f>
        <v>#N/A</v>
      </c>
      <c r="F93" s="123" t="e">
        <f>IF(VLOOKUP(VLOOKUP($C91,順位変動,E$6*2),区間1,4)&lt;10000,TEXT(VLOOKUP(VLOOKUP($C91,順位変動,E$6*2),区間1,4),"00'00"),TEXT(VLOOKUP(VLOOKUP($C91,順位変動,E$6*2),区間1,4),"#°00'00"))</f>
        <v>#N/A</v>
      </c>
      <c r="G93" s="123"/>
      <c r="H93" s="31" t="e">
        <f>TEXT(VLOOKUP($C91,区間記録2,2),"(#)")</f>
        <v>#N/A</v>
      </c>
      <c r="I93" s="123" t="e">
        <f>TEXT(VLOOKUP($C91,区間記録2,4),"00'00")</f>
        <v>#N/A</v>
      </c>
      <c r="J93" s="123"/>
      <c r="K93" s="31" t="e">
        <f>TEXT(VLOOKUP($C91,区間記録3,2),"(#)")</f>
        <v>#N/A</v>
      </c>
      <c r="L93" s="123" t="e">
        <f>TEXT(VLOOKUP($C91,区間記録3,4),"00'00")</f>
        <v>#N/A</v>
      </c>
      <c r="M93" s="123"/>
      <c r="N93" s="31" t="e">
        <f>TEXT(VLOOKUP($C91,区間記録4,2),"(#)")</f>
        <v>#N/A</v>
      </c>
      <c r="O93" s="123" t="e">
        <f>TEXT(VLOOKUP($C91,区間記録4,4),"00'00")</f>
        <v>#N/A</v>
      </c>
      <c r="P93" s="123"/>
      <c r="Q93" s="31" t="e">
        <f>TEXT(VLOOKUP($C91,区間記録5,2),"(#)")</f>
        <v>#N/A</v>
      </c>
      <c r="R93" s="123" t="e">
        <f>TEXT(VLOOKUP($C91,区間記録5,4),"00'00")</f>
        <v>#N/A</v>
      </c>
      <c r="S93" s="123"/>
      <c r="T93" s="31" t="e">
        <f>TEXT(VLOOKUP($C91,区間記録6,2),"(#)")</f>
        <v>#N/A</v>
      </c>
      <c r="U93" s="123" t="e">
        <f>TEXT(VLOOKUP($C91,区間記録6,4),"00'00")</f>
        <v>#N/A</v>
      </c>
      <c r="V93" s="124"/>
      <c r="W93" s="31" t="e">
        <f>TEXT(VLOOKUP($C91,区間記録7,2),"(#)")</f>
        <v>#N/A</v>
      </c>
      <c r="X93" s="123" t="e">
        <f>TEXT(VLOOKUP($C91,区間記録7,4),"00'00")</f>
        <v>#N/A</v>
      </c>
      <c r="Y93" s="123"/>
      <c r="Z93" s="31" t="e">
        <f>TEXT(VLOOKUP($C91,区間記録8,2),"(#)")</f>
        <v>#N/A</v>
      </c>
      <c r="AA93" s="123" t="e">
        <f>TEXT(VLOOKUP($C91,区間記録8,4),"00'00")</f>
        <v>#N/A</v>
      </c>
      <c r="AB93" s="123"/>
      <c r="AC93" s="24" t="e">
        <f>TEXT(VLOOKUP(C91,躍進,6),"(#)")</f>
        <v>#N/A</v>
      </c>
      <c r="AD93" s="25" t="e">
        <f>IF(VLOOKUP(C91,躍進,4)="","",IF(VLOOKUP(C91,躍進,4)&lt;0,TEXT(INT(ABS(VLOOKUP(C91,躍進,4))/60)*100+MOD(ABS(VLOOKUP(C91,躍進,4)),60),"-00'00"),TEXT(INT(VLOOKUP(C91,躍進,4)/60)*100+MOD(VLOOKUP(C91,躍進,4),60),"+00'00")))</f>
        <v>#N/A</v>
      </c>
    </row>
    <row r="94" spans="2:30" ht="15" hidden="1" customHeight="1">
      <c r="B94" s="112">
        <v>29</v>
      </c>
      <c r="C94" s="120" t="str">
        <f>VLOOKUP(B94,区間6,2)</f>
        <v/>
      </c>
      <c r="D94" s="42" t="str">
        <f>IF(COUNT(C94)=0,"",VLOOKUP(C94,出場校,2))</f>
        <v/>
      </c>
      <c r="E94" s="117" t="str">
        <f>IF(COUNT($C94)=0,"",VLOOKUP($C94,選手名,VLOOKUP($C94,オーダー,E$6+1)+1))</f>
        <v/>
      </c>
      <c r="F94" s="117"/>
      <c r="G94" s="28" t="str">
        <f>IF(COUNT($C94)=0,"",VLOOKUP($C94,選手学年,VLOOKUP($C94,オーダー,E$6+1)+1))</f>
        <v/>
      </c>
      <c r="H94" s="116" t="str">
        <f>IF(COUNT($C94)=0,"",VLOOKUP($C94,選手名,VLOOKUP($C94,オーダー,H$6+1)+1))</f>
        <v/>
      </c>
      <c r="I94" s="117"/>
      <c r="J94" s="28" t="str">
        <f>IF(COUNT($C94)=0,"",VLOOKUP($C94,選手学年,VLOOKUP($C94,オーダー,H$6+1)+1))</f>
        <v/>
      </c>
      <c r="K94" s="116" t="str">
        <f>IF(COUNT($C94)=0,"",VLOOKUP($C94,選手名,VLOOKUP($C94,オーダー,K$6+1)+1))</f>
        <v/>
      </c>
      <c r="L94" s="117"/>
      <c r="M94" s="28" t="str">
        <f>IF(COUNT($C94)=0,"",VLOOKUP($C94,選手学年,VLOOKUP($C94,オーダー,K$6+1)+1))</f>
        <v/>
      </c>
      <c r="N94" s="116" t="str">
        <f>IF(COUNT($C94)=0,"",VLOOKUP($C94,選手名,VLOOKUP($C94,オーダー,N$6+1)+1))</f>
        <v/>
      </c>
      <c r="O94" s="117"/>
      <c r="P94" s="28" t="str">
        <f>IF(COUNT($C94)=0,"",VLOOKUP($C94,選手学年,VLOOKUP($C94,オーダー,N$6+1)+1))</f>
        <v/>
      </c>
      <c r="Q94" s="116" t="str">
        <f>IF(COUNT($C94)=0,"",VLOOKUP($C94,選手名,VLOOKUP($C94,オーダー,Q$6+1)+1))</f>
        <v/>
      </c>
      <c r="R94" s="117"/>
      <c r="S94" s="28" t="str">
        <f>IF(COUNT($C94)=0,"",VLOOKUP($C94,選手学年,VLOOKUP($C94,オーダー,Q$6+1)+1))</f>
        <v/>
      </c>
      <c r="T94" s="116" t="str">
        <f>IF(COUNT($C94)=0,"",VLOOKUP($C94,選手名,VLOOKUP($C94,オーダー,T$6+1)+1))</f>
        <v/>
      </c>
      <c r="U94" s="117"/>
      <c r="V94" s="29" t="str">
        <f>IF(COUNT($C94)=0,"",VLOOKUP($C94,選手学年,VLOOKUP($C94,オーダー,T$6+1)+1))</f>
        <v/>
      </c>
      <c r="W94" s="116" t="str">
        <f>IF(COUNT($C94)=0,"",VLOOKUP($C94,選手名,VLOOKUP($C94,オーダー,W$6+1)+1))</f>
        <v/>
      </c>
      <c r="X94" s="117"/>
      <c r="Y94" s="28" t="str">
        <f>IF(COUNT($C94)=0,"",VLOOKUP($C94,選手学年,VLOOKUP($C94,オーダー,W$6+1)+1))</f>
        <v/>
      </c>
      <c r="Z94" s="116" t="str">
        <f>IF(COUNT($C94)=0,"",VLOOKUP($C94,選手名,VLOOKUP($C94,オーダー,Z$6+1)+1))</f>
        <v/>
      </c>
      <c r="AA94" s="117"/>
      <c r="AB94" s="28" t="str">
        <f>IF(COUNT($C94)=0,"",VLOOKUP($C94,選手学年,VLOOKUP($C94,オーダー,Z$6+1)+1))</f>
        <v/>
      </c>
      <c r="AC94" s="118" t="e">
        <f>TEXT(VLOOKUP(C94,出場校,6)*10000+VLOOKUP(C94,出場校,7)*100+VLOOKUP(C94,出場校,8),"00'00")</f>
        <v>#N/A</v>
      </c>
      <c r="AD94" s="119"/>
    </row>
    <row r="95" spans="2:30" ht="15" hidden="1" customHeight="1">
      <c r="B95" s="112"/>
      <c r="C95" s="114"/>
      <c r="D95" s="20" t="str">
        <f>IF(COUNT(C94)=0,"",TEXT(VLOOKUP(C94,出場校,3),"(@)"))</f>
        <v/>
      </c>
      <c r="E95" s="21"/>
      <c r="F95" s="107"/>
      <c r="G95" s="107"/>
      <c r="H95" s="22" t="e">
        <f>TEXT(VLOOKUP($C94,順位変動,H$6*2),"(#)")</f>
        <v>#N/A</v>
      </c>
      <c r="I95" s="107" t="e">
        <f>IF(VLOOKUP(VLOOKUP($C94,順位変動,H$6*2),区間2,4)&lt;10000,TEXT(VLOOKUP(VLOOKUP($C94,順位変動,H$6*2),区間2,4),"00'00"),TEXT(VLOOKUP(VLOOKUP($C94,順位変動,H$6*2),区間2,4),"#°00'00"))</f>
        <v>#N/A</v>
      </c>
      <c r="J95" s="107"/>
      <c r="K95" s="22" t="e">
        <f>TEXT(VLOOKUP($C94,順位変動,K$6*2),"(#)")</f>
        <v>#N/A</v>
      </c>
      <c r="L95" s="107" t="e">
        <f>IF(VLOOKUP(VLOOKUP($C94,順位変動,K$6*2),区間3,4)&lt;10000,TEXT(VLOOKUP(VLOOKUP($C94,順位変動,K$6*2),区間3,4),"00'00"),TEXT(VLOOKUP(VLOOKUP($C94,順位変動,K$6*2),区間3,4),"#°00'00"))</f>
        <v>#N/A</v>
      </c>
      <c r="M95" s="107"/>
      <c r="N95" s="22" t="e">
        <f>TEXT(VLOOKUP($C94,順位変動,N$6*2),"(#)")</f>
        <v>#N/A</v>
      </c>
      <c r="O95" s="107" t="e">
        <f>IF(VLOOKUP(VLOOKUP($C94,順位変動,N$6*2),区間4,4)&lt;10000,TEXT(VLOOKUP(VLOOKUP($C94,順位変動,N$6*2),区間4,4),"00'00"),TEXT(VLOOKUP(VLOOKUP($C94,順位変動,N$6*2),区間4,4),"#°00'00"))</f>
        <v>#N/A</v>
      </c>
      <c r="P95" s="107"/>
      <c r="Q95" s="22" t="e">
        <f>TEXT(VLOOKUP($C94,順位変動,Q$6*2),"(#)")</f>
        <v>#N/A</v>
      </c>
      <c r="R95" s="107" t="e">
        <f>IF(VLOOKUP(VLOOKUP($C94,順位変動,Q$6*2),区間5,4)&lt;10000,TEXT(VLOOKUP(VLOOKUP($C94,順位変動,Q$6*2),区間5,4),"00'00"),TEXT(VLOOKUP(VLOOKUP($C94,順位変動,Q$6*2),区間5,4),"#°00'00"))</f>
        <v>#N/A</v>
      </c>
      <c r="S95" s="107"/>
      <c r="T95" s="22" t="e">
        <f>TEXT(VLOOKUP($C94,順位変動,T$6*2),"(#)")</f>
        <v>#N/A</v>
      </c>
      <c r="U95" s="107" t="e">
        <f>IF(VLOOKUP(VLOOKUP($C94,順位変動,T$6*2),区間6,4)&lt;10000,TEXT(VLOOKUP(VLOOKUP($C94,順位変動,T$6*2),区間6,4),"00'00"),TEXT(VLOOKUP(VLOOKUP($C94,順位変動,T$6*2),区間6,4),"#°00'00"))</f>
        <v>#N/A</v>
      </c>
      <c r="V95" s="108"/>
      <c r="W95" s="22" t="e">
        <f>TEXT(VLOOKUP($C94,順位変動,W$6*2),"(#)")</f>
        <v>#N/A</v>
      </c>
      <c r="X95" s="107" t="e">
        <f>IF(VLOOKUP(VLOOKUP($C94,順位変動,W$6*2),区間7,4)&lt;10000,TEXT(VLOOKUP(VLOOKUP($C94,順位変動,W$6*2),区間7,4),"00'00"),TEXT(VLOOKUP(VLOOKUP($C94,順位変動,W$6*2),区間7,4),"#°00'00"))</f>
        <v>#N/A</v>
      </c>
      <c r="Y95" s="107"/>
      <c r="Z95" s="22" t="e">
        <f>TEXT(VLOOKUP($C94,順位変動,Z$6*2),"(#)")</f>
        <v>#N/A</v>
      </c>
      <c r="AA95" s="107" t="e">
        <f>IF(VLOOKUP(VLOOKUP($C94,順位変動,Z$6*2),区間8,4)&lt;10000,TEXT(VLOOKUP(VLOOKUP($C94,順位変動,Z$6*2),区間8,4),"00'00"),TEXT(VLOOKUP(VLOOKUP($C94,順位変動,Z$6*2),区間8,4),"#°00'00"))</f>
        <v>#N/A</v>
      </c>
      <c r="AB95" s="107"/>
      <c r="AC95" s="121" t="e">
        <f>U95</f>
        <v>#N/A</v>
      </c>
      <c r="AD95" s="122"/>
    </row>
    <row r="96" spans="2:30" ht="15" hidden="1" customHeight="1">
      <c r="B96" s="112"/>
      <c r="C96" s="115"/>
      <c r="D96" s="23" t="str">
        <f>IF(COUNT(C94)=0,"",TEXT(VLOOKUP(B94,区間6,4),"00分00秒"))</f>
        <v/>
      </c>
      <c r="E96" s="30" t="e">
        <f>TEXT(VLOOKUP($C94,順位変動,E$6*2),"(#)")</f>
        <v>#N/A</v>
      </c>
      <c r="F96" s="123" t="e">
        <f>IF(VLOOKUP(VLOOKUP($C94,順位変動,E$6*2),区間1,4)&lt;10000,TEXT(VLOOKUP(VLOOKUP($C94,順位変動,E$6*2),区間1,4),"00'00"),TEXT(VLOOKUP(VLOOKUP($C94,順位変動,E$6*2),区間1,4),"#°00'00"))</f>
        <v>#N/A</v>
      </c>
      <c r="G96" s="123"/>
      <c r="H96" s="31" t="e">
        <f>TEXT(VLOOKUP($C94,区間記録2,2),"(#)")</f>
        <v>#N/A</v>
      </c>
      <c r="I96" s="123" t="e">
        <f>TEXT(VLOOKUP($C94,区間記録2,4),"00'00")</f>
        <v>#N/A</v>
      </c>
      <c r="J96" s="123"/>
      <c r="K96" s="31" t="e">
        <f>TEXT(VLOOKUP($C94,区間記録3,2),"(#)")</f>
        <v>#N/A</v>
      </c>
      <c r="L96" s="123" t="e">
        <f>TEXT(VLOOKUP($C94,区間記録3,4),"00'00")</f>
        <v>#N/A</v>
      </c>
      <c r="M96" s="123"/>
      <c r="N96" s="31" t="e">
        <f>TEXT(VLOOKUP($C94,区間記録4,2),"(#)")</f>
        <v>#N/A</v>
      </c>
      <c r="O96" s="123" t="e">
        <f>TEXT(VLOOKUP($C94,区間記録4,4),"00'00")</f>
        <v>#N/A</v>
      </c>
      <c r="P96" s="123"/>
      <c r="Q96" s="31" t="e">
        <f>TEXT(VLOOKUP($C94,区間記録5,2),"(#)")</f>
        <v>#N/A</v>
      </c>
      <c r="R96" s="123" t="e">
        <f>TEXT(VLOOKUP($C94,区間記録5,4),"00'00")</f>
        <v>#N/A</v>
      </c>
      <c r="S96" s="123"/>
      <c r="T96" s="31" t="e">
        <f>TEXT(VLOOKUP($C94,区間記録6,2),"(#)")</f>
        <v>#N/A</v>
      </c>
      <c r="U96" s="123" t="e">
        <f>TEXT(VLOOKUP($C94,区間記録6,4),"00'00")</f>
        <v>#N/A</v>
      </c>
      <c r="V96" s="124"/>
      <c r="W96" s="31" t="e">
        <f>TEXT(VLOOKUP($C94,区間記録7,2),"(#)")</f>
        <v>#N/A</v>
      </c>
      <c r="X96" s="123" t="e">
        <f>TEXT(VLOOKUP($C94,区間記録7,4),"00'00")</f>
        <v>#N/A</v>
      </c>
      <c r="Y96" s="123"/>
      <c r="Z96" s="31" t="e">
        <f>TEXT(VLOOKUP($C94,区間記録8,2),"(#)")</f>
        <v>#N/A</v>
      </c>
      <c r="AA96" s="123" t="e">
        <f>TEXT(VLOOKUP($C94,区間記録8,4),"00'00")</f>
        <v>#N/A</v>
      </c>
      <c r="AB96" s="123"/>
      <c r="AC96" s="24" t="e">
        <f>TEXT(VLOOKUP(C94,躍進,6),"(#)")</f>
        <v>#N/A</v>
      </c>
      <c r="AD96" s="25" t="e">
        <f>IF(VLOOKUP(C94,躍進,4)="","",IF(VLOOKUP(C94,躍進,4)&lt;0,TEXT(INT(ABS(VLOOKUP(C94,躍進,4))/60)*100+MOD(ABS(VLOOKUP(C94,躍進,4)),60),"-00'00"),TEXT(INT(VLOOKUP(C94,躍進,4)/60)*100+MOD(VLOOKUP(C94,躍進,4),60),"+00'00")))</f>
        <v>#N/A</v>
      </c>
    </row>
    <row r="97" spans="2:30" ht="15" hidden="1" customHeight="1">
      <c r="B97" s="112">
        <v>30</v>
      </c>
      <c r="C97" s="120" t="str">
        <f>VLOOKUP(B97,区間6,2)</f>
        <v/>
      </c>
      <c r="D97" s="42" t="str">
        <f>IF(COUNT(C97)=0,"",VLOOKUP(C97,出場校,2))</f>
        <v/>
      </c>
      <c r="E97" s="117" t="str">
        <f>IF(COUNT($C97)=0,"",VLOOKUP($C97,選手名,VLOOKUP($C97,オーダー,E$6+1)+1))</f>
        <v/>
      </c>
      <c r="F97" s="117"/>
      <c r="G97" s="28" t="str">
        <f>IF(COUNT($C97)=0,"",VLOOKUP($C97,選手学年,VLOOKUP($C97,オーダー,E$6+1)+1))</f>
        <v/>
      </c>
      <c r="H97" s="116" t="str">
        <f>IF(COUNT($C97)=0,"",VLOOKUP($C97,選手名,VLOOKUP($C97,オーダー,H$6+1)+1))</f>
        <v/>
      </c>
      <c r="I97" s="117"/>
      <c r="J97" s="28" t="str">
        <f>IF(COUNT($C97)=0,"",VLOOKUP($C97,選手学年,VLOOKUP($C97,オーダー,H$6+1)+1))</f>
        <v/>
      </c>
      <c r="K97" s="116" t="str">
        <f>IF(COUNT($C97)=0,"",VLOOKUP($C97,選手名,VLOOKUP($C97,オーダー,K$6+1)+1))</f>
        <v/>
      </c>
      <c r="L97" s="117"/>
      <c r="M97" s="28" t="str">
        <f>IF(COUNT($C97)=0,"",VLOOKUP($C97,選手学年,VLOOKUP($C97,オーダー,K$6+1)+1))</f>
        <v/>
      </c>
      <c r="N97" s="116" t="str">
        <f>IF(COUNT($C97)=0,"",VLOOKUP($C97,選手名,VLOOKUP($C97,オーダー,N$6+1)+1))</f>
        <v/>
      </c>
      <c r="O97" s="117"/>
      <c r="P97" s="28" t="str">
        <f>IF(COUNT($C97)=0,"",VLOOKUP($C97,選手学年,VLOOKUP($C97,オーダー,N$6+1)+1))</f>
        <v/>
      </c>
      <c r="Q97" s="116" t="str">
        <f>IF(COUNT($C97)=0,"",VLOOKUP($C97,選手名,VLOOKUP($C97,オーダー,Q$6+1)+1))</f>
        <v/>
      </c>
      <c r="R97" s="117"/>
      <c r="S97" s="28" t="str">
        <f>IF(COUNT($C97)=0,"",VLOOKUP($C97,選手学年,VLOOKUP($C97,オーダー,Q$6+1)+1))</f>
        <v/>
      </c>
      <c r="T97" s="116" t="str">
        <f>IF(COUNT($C97)=0,"",VLOOKUP($C97,選手名,VLOOKUP($C97,オーダー,T$6+1)+1))</f>
        <v/>
      </c>
      <c r="U97" s="117"/>
      <c r="V97" s="29" t="str">
        <f>IF(COUNT($C97)=0,"",VLOOKUP($C97,選手学年,VLOOKUP($C97,オーダー,T$6+1)+1))</f>
        <v/>
      </c>
      <c r="W97" s="116" t="str">
        <f>IF(COUNT($C97)=0,"",VLOOKUP($C97,選手名,VLOOKUP($C97,オーダー,W$6+1)+1))</f>
        <v/>
      </c>
      <c r="X97" s="117"/>
      <c r="Y97" s="28" t="str">
        <f>IF(COUNT($C97)=0,"",VLOOKUP($C97,選手学年,VLOOKUP($C97,オーダー,W$6+1)+1))</f>
        <v/>
      </c>
      <c r="Z97" s="116" t="str">
        <f>IF(COUNT($C97)=0,"",VLOOKUP($C97,選手名,VLOOKUP($C97,オーダー,Z$6+1)+1))</f>
        <v/>
      </c>
      <c r="AA97" s="117"/>
      <c r="AB97" s="28" t="str">
        <f>IF(COUNT($C97)=0,"",VLOOKUP($C97,選手学年,VLOOKUP($C97,オーダー,Z$6+1)+1))</f>
        <v/>
      </c>
      <c r="AC97" s="118" t="e">
        <f>TEXT(VLOOKUP(C97,出場校,6)*10000+VLOOKUP(C97,出場校,7)*100+VLOOKUP(C97,出場校,8),"00'00")</f>
        <v>#N/A</v>
      </c>
      <c r="AD97" s="119"/>
    </row>
    <row r="98" spans="2:30" ht="15" hidden="1" customHeight="1">
      <c r="B98" s="112"/>
      <c r="C98" s="114"/>
      <c r="D98" s="20" t="str">
        <f>IF(COUNT(C97)=0,"",TEXT(VLOOKUP(C97,出場校,3),"(@)"))</f>
        <v/>
      </c>
      <c r="E98" s="21"/>
      <c r="F98" s="107"/>
      <c r="G98" s="107"/>
      <c r="H98" s="22" t="e">
        <f>TEXT(VLOOKUP($C97,順位変動,H$6*2),"(#)")</f>
        <v>#N/A</v>
      </c>
      <c r="I98" s="107" t="e">
        <f>IF(VLOOKUP(VLOOKUP($C97,順位変動,H$6*2),区間2,4)&lt;10000,TEXT(VLOOKUP(VLOOKUP($C97,順位変動,H$6*2),区間2,4),"00'00"),TEXT(VLOOKUP(VLOOKUP($C97,順位変動,H$6*2),区間2,4),"#°00'00"))</f>
        <v>#N/A</v>
      </c>
      <c r="J98" s="107"/>
      <c r="K98" s="22" t="e">
        <f>TEXT(VLOOKUP($C97,順位変動,K$6*2),"(#)")</f>
        <v>#N/A</v>
      </c>
      <c r="L98" s="107" t="e">
        <f>IF(VLOOKUP(VLOOKUP($C97,順位変動,K$6*2),区間3,4)&lt;10000,TEXT(VLOOKUP(VLOOKUP($C97,順位変動,K$6*2),区間3,4),"00'00"),TEXT(VLOOKUP(VLOOKUP($C97,順位変動,K$6*2),区間3,4),"#°00'00"))</f>
        <v>#N/A</v>
      </c>
      <c r="M98" s="107"/>
      <c r="N98" s="22" t="e">
        <f>TEXT(VLOOKUP($C97,順位変動,N$6*2),"(#)")</f>
        <v>#N/A</v>
      </c>
      <c r="O98" s="107" t="e">
        <f>IF(VLOOKUP(VLOOKUP($C97,順位変動,N$6*2),区間4,4)&lt;10000,TEXT(VLOOKUP(VLOOKUP($C97,順位変動,N$6*2),区間4,4),"00'00"),TEXT(VLOOKUP(VLOOKUP($C97,順位変動,N$6*2),区間4,4),"#°00'00"))</f>
        <v>#N/A</v>
      </c>
      <c r="P98" s="107"/>
      <c r="Q98" s="22" t="e">
        <f>TEXT(VLOOKUP($C97,順位変動,Q$6*2),"(#)")</f>
        <v>#N/A</v>
      </c>
      <c r="R98" s="107" t="e">
        <f>IF(VLOOKUP(VLOOKUP($C97,順位変動,Q$6*2),区間5,4)&lt;10000,TEXT(VLOOKUP(VLOOKUP($C97,順位変動,Q$6*2),区間5,4),"00'00"),TEXT(VLOOKUP(VLOOKUP($C97,順位変動,Q$6*2),区間5,4),"#°00'00"))</f>
        <v>#N/A</v>
      </c>
      <c r="S98" s="107"/>
      <c r="T98" s="22" t="e">
        <f>TEXT(VLOOKUP($C97,順位変動,T$6*2),"(#)")</f>
        <v>#N/A</v>
      </c>
      <c r="U98" s="107" t="e">
        <f>IF(VLOOKUP(VLOOKUP($C97,順位変動,T$6*2),区間6,4)&lt;10000,TEXT(VLOOKUP(VLOOKUP($C97,順位変動,T$6*2),区間6,4),"00'00"),TEXT(VLOOKUP(VLOOKUP($C97,順位変動,T$6*2),区間6,4),"#°00'00"))</f>
        <v>#N/A</v>
      </c>
      <c r="V98" s="108"/>
      <c r="W98" s="22" t="e">
        <f>TEXT(VLOOKUP($C97,順位変動,W$6*2),"(#)")</f>
        <v>#N/A</v>
      </c>
      <c r="X98" s="107" t="e">
        <f>IF(VLOOKUP(VLOOKUP($C97,順位変動,W$6*2),区間7,4)&lt;10000,TEXT(VLOOKUP(VLOOKUP($C97,順位変動,W$6*2),区間7,4),"00'00"),TEXT(VLOOKUP(VLOOKUP($C97,順位変動,W$6*2),区間7,4),"#°00'00"))</f>
        <v>#N/A</v>
      </c>
      <c r="Y98" s="107"/>
      <c r="Z98" s="22" t="e">
        <f>TEXT(VLOOKUP($C97,順位変動,Z$6*2),"(#)")</f>
        <v>#N/A</v>
      </c>
      <c r="AA98" s="107" t="e">
        <f>IF(VLOOKUP(VLOOKUP($C97,順位変動,Z$6*2),区間8,4)&lt;10000,TEXT(VLOOKUP(VLOOKUP($C97,順位変動,Z$6*2),区間8,4),"00'00"),TEXT(VLOOKUP(VLOOKUP($C97,順位変動,Z$6*2),区間8,4),"#°00'00"))</f>
        <v>#N/A</v>
      </c>
      <c r="AB98" s="107"/>
      <c r="AC98" s="121" t="e">
        <f>U98</f>
        <v>#N/A</v>
      </c>
      <c r="AD98" s="122"/>
    </row>
    <row r="99" spans="2:30" ht="15" hidden="1" customHeight="1">
      <c r="B99" s="112"/>
      <c r="C99" s="115"/>
      <c r="D99" s="23" t="str">
        <f>IF(COUNT(C97)=0,"",TEXT(VLOOKUP(B97,区間6,4),"00分00秒"))</f>
        <v/>
      </c>
      <c r="E99" s="30" t="e">
        <f>TEXT(VLOOKUP($C97,順位変動,E$6*2),"(#)")</f>
        <v>#N/A</v>
      </c>
      <c r="F99" s="123" t="e">
        <f>IF(VLOOKUP(VLOOKUP($C97,順位変動,E$6*2),区間1,4)&lt;10000,TEXT(VLOOKUP(VLOOKUP($C97,順位変動,E$6*2),区間1,4),"00'00"),TEXT(VLOOKUP(VLOOKUP($C97,順位変動,E$6*2),区間1,4),"#°00'00"))</f>
        <v>#N/A</v>
      </c>
      <c r="G99" s="123"/>
      <c r="H99" s="31" t="e">
        <f>TEXT(VLOOKUP($C97,区間記録2,2),"(#)")</f>
        <v>#N/A</v>
      </c>
      <c r="I99" s="123" t="e">
        <f>TEXT(VLOOKUP($C97,区間記録2,4),"00'00")</f>
        <v>#N/A</v>
      </c>
      <c r="J99" s="123"/>
      <c r="K99" s="31" t="e">
        <f>TEXT(VLOOKUP($C97,区間記録3,2),"(#)")</f>
        <v>#N/A</v>
      </c>
      <c r="L99" s="123" t="e">
        <f>TEXT(VLOOKUP($C97,区間記録3,4),"00'00")</f>
        <v>#N/A</v>
      </c>
      <c r="M99" s="123"/>
      <c r="N99" s="31" t="e">
        <f>TEXT(VLOOKUP($C97,区間記録4,2),"(#)")</f>
        <v>#N/A</v>
      </c>
      <c r="O99" s="123" t="e">
        <f>TEXT(VLOOKUP($C97,区間記録4,4),"00'00")</f>
        <v>#N/A</v>
      </c>
      <c r="P99" s="123"/>
      <c r="Q99" s="31" t="e">
        <f>TEXT(VLOOKUP($C97,区間記録5,2),"(#)")</f>
        <v>#N/A</v>
      </c>
      <c r="R99" s="123" t="e">
        <f>TEXT(VLOOKUP($C97,区間記録5,4),"00'00")</f>
        <v>#N/A</v>
      </c>
      <c r="S99" s="123"/>
      <c r="T99" s="31" t="e">
        <f>TEXT(VLOOKUP($C97,区間記録6,2),"(#)")</f>
        <v>#N/A</v>
      </c>
      <c r="U99" s="123" t="e">
        <f>TEXT(VLOOKUP($C97,区間記録6,4),"00'00")</f>
        <v>#N/A</v>
      </c>
      <c r="V99" s="124"/>
      <c r="W99" s="31" t="e">
        <f>TEXT(VLOOKUP($C97,区間記録7,2),"(#)")</f>
        <v>#N/A</v>
      </c>
      <c r="X99" s="123" t="e">
        <f>TEXT(VLOOKUP($C97,区間記録7,4),"00'00")</f>
        <v>#N/A</v>
      </c>
      <c r="Y99" s="123"/>
      <c r="Z99" s="31" t="e">
        <f>TEXT(VLOOKUP($C97,区間記録8,2),"(#)")</f>
        <v>#N/A</v>
      </c>
      <c r="AA99" s="123" t="e">
        <f>TEXT(VLOOKUP($C97,区間記録8,4),"00'00")</f>
        <v>#N/A</v>
      </c>
      <c r="AB99" s="123"/>
      <c r="AC99" s="32" t="e">
        <f>TEXT(VLOOKUP(C97,躍進,6),"(#)")</f>
        <v>#N/A</v>
      </c>
      <c r="AD99" s="33" t="e">
        <f>IF(VLOOKUP(C97,躍進,4)="","",IF(VLOOKUP(C97,躍進,4)&lt;0,TEXT(INT(ABS(VLOOKUP(C97,躍進,4))/60)*100+MOD(ABS(VLOOKUP(C97,躍進,4)),60),"-00'00"),TEXT(INT(VLOOKUP(C97,躍進,4)/60)*100+MOD(VLOOKUP(C97,躍進,4),60),"+00'00")))</f>
        <v>#N/A</v>
      </c>
    </row>
    <row r="100" spans="2:30" ht="15" hidden="1" customHeight="1">
      <c r="B100" s="112">
        <v>31</v>
      </c>
      <c r="C100" s="120" t="str">
        <f>VLOOKUP(B100,区間6,2)</f>
        <v/>
      </c>
      <c r="D100" s="20" t="str">
        <f>IF(COUNT(C100)=0,"",VLOOKUP(C100,出場校,2))</f>
        <v/>
      </c>
      <c r="E100" s="94" t="str">
        <f>IF(COUNT($C100)=0,"",VLOOKUP($C100,選手名,VLOOKUP($C100,オーダー,E$6+1)+1))</f>
        <v/>
      </c>
      <c r="F100" s="94"/>
      <c r="G100" s="35" t="str">
        <f>IF(COUNT($C100)=0,"",VLOOKUP($C100,選手学年,VLOOKUP($C100,オーダー,E$6+1)+1))</f>
        <v/>
      </c>
      <c r="H100" s="93" t="str">
        <f>IF(COUNT($C100)=0,"",VLOOKUP($C100,選手名,VLOOKUP($C100,オーダー,H$6+1)+1))</f>
        <v/>
      </c>
      <c r="I100" s="94"/>
      <c r="J100" s="35" t="str">
        <f>IF(COUNT($C100)=0,"",VLOOKUP($C100,選手学年,VLOOKUP($C100,オーダー,H$6+1)+1))</f>
        <v/>
      </c>
      <c r="K100" s="93" t="str">
        <f>IF(COUNT($C100)=0,"",VLOOKUP($C100,選手名,VLOOKUP($C100,オーダー,K$6+1)+1))</f>
        <v/>
      </c>
      <c r="L100" s="94"/>
      <c r="M100" s="35" t="str">
        <f>IF(COUNT($C100)=0,"",VLOOKUP($C100,選手学年,VLOOKUP($C100,オーダー,K$6+1)+1))</f>
        <v/>
      </c>
      <c r="N100" s="93" t="str">
        <f>IF(COUNT($C100)=0,"",VLOOKUP($C100,選手名,VLOOKUP($C100,オーダー,N$6+1)+1))</f>
        <v/>
      </c>
      <c r="O100" s="94"/>
      <c r="P100" s="35" t="str">
        <f>IF(COUNT($C100)=0,"",VLOOKUP($C100,選手学年,VLOOKUP($C100,オーダー,N$6+1)+1))</f>
        <v/>
      </c>
      <c r="Q100" s="93" t="str">
        <f>IF(COUNT($C100)=0,"",VLOOKUP($C100,選手名,VLOOKUP($C100,オーダー,Q$6+1)+1))</f>
        <v/>
      </c>
      <c r="R100" s="94"/>
      <c r="S100" s="35" t="str">
        <f>IF(COUNT($C100)=0,"",VLOOKUP($C100,選手学年,VLOOKUP($C100,オーダー,Q$6+1)+1))</f>
        <v/>
      </c>
      <c r="T100" s="93" t="str">
        <f>IF(COUNT($C100)=0,"",VLOOKUP($C100,選手名,VLOOKUP($C100,オーダー,T$6+1)+1))</f>
        <v/>
      </c>
      <c r="U100" s="94"/>
      <c r="V100" s="36" t="str">
        <f>IF(COUNT($C100)=0,"",VLOOKUP($C100,選手学年,VLOOKUP($C100,オーダー,T$6+1)+1))</f>
        <v/>
      </c>
      <c r="W100" s="93" t="str">
        <f>IF(COUNT($C100)=0,"",VLOOKUP($C100,選手名,VLOOKUP($C100,オーダー,W$6+1)+1))</f>
        <v/>
      </c>
      <c r="X100" s="94"/>
      <c r="Y100" s="35" t="str">
        <f>IF(COUNT($C100)=0,"",VLOOKUP($C100,選手学年,VLOOKUP($C100,オーダー,W$6+1)+1))</f>
        <v/>
      </c>
      <c r="Z100" s="93" t="str">
        <f>IF(COUNT($C100)=0,"",VLOOKUP($C100,選手名,VLOOKUP($C100,オーダー,Z$6+1)+1))</f>
        <v/>
      </c>
      <c r="AA100" s="94"/>
      <c r="AB100" s="35" t="str">
        <f>IF(COUNT($C100)=0,"",VLOOKUP($C100,選手学年,VLOOKUP($C100,オーダー,Z$6+1)+1))</f>
        <v/>
      </c>
      <c r="AC100" s="121" t="e">
        <f>TEXT(VLOOKUP(C100,出場校,6)*10000+VLOOKUP(C100,出場校,7)*100+VLOOKUP(C100,出場校,8),"00'00")</f>
        <v>#N/A</v>
      </c>
      <c r="AD100" s="122"/>
    </row>
    <row r="101" spans="2:30" ht="15" hidden="1" customHeight="1">
      <c r="B101" s="112"/>
      <c r="C101" s="114"/>
      <c r="D101" s="20" t="str">
        <f>IF(COUNT(C100)=0,"",TEXT(VLOOKUP(C100,出場校,3),"(@)"))</f>
        <v/>
      </c>
      <c r="E101" s="21"/>
      <c r="F101" s="107"/>
      <c r="G101" s="107"/>
      <c r="H101" s="22" t="e">
        <f>TEXT(VLOOKUP($C100,順位変動,H$6*2),"(#)")</f>
        <v>#N/A</v>
      </c>
      <c r="I101" s="107" t="e">
        <f>IF(VLOOKUP(VLOOKUP($C100,順位変動,H$6*2),区間2,4)&lt;10000,TEXT(VLOOKUP(VLOOKUP($C100,順位変動,H$6*2),区間2,4),"00'00"),TEXT(VLOOKUP(VLOOKUP($C100,順位変動,H$6*2),区間2,4),"#°00'00"))</f>
        <v>#N/A</v>
      </c>
      <c r="J101" s="107"/>
      <c r="K101" s="22" t="e">
        <f>TEXT(VLOOKUP($C100,順位変動,K$6*2),"(#)")</f>
        <v>#N/A</v>
      </c>
      <c r="L101" s="107" t="e">
        <f>IF(VLOOKUP(VLOOKUP($C100,順位変動,K$6*2),区間3,4)&lt;10000,TEXT(VLOOKUP(VLOOKUP($C100,順位変動,K$6*2),区間3,4),"00'00"),TEXT(VLOOKUP(VLOOKUP($C100,順位変動,K$6*2),区間3,4),"#°00'00"))</f>
        <v>#N/A</v>
      </c>
      <c r="M101" s="107"/>
      <c r="N101" s="22" t="e">
        <f>TEXT(VLOOKUP($C100,順位変動,N$6*2),"(#)")</f>
        <v>#N/A</v>
      </c>
      <c r="O101" s="107" t="e">
        <f>IF(VLOOKUP(VLOOKUP($C100,順位変動,N$6*2),区間4,4)&lt;10000,TEXT(VLOOKUP(VLOOKUP($C100,順位変動,N$6*2),区間4,4),"00'00"),TEXT(VLOOKUP(VLOOKUP($C100,順位変動,N$6*2),区間4,4),"#°00'00"))</f>
        <v>#N/A</v>
      </c>
      <c r="P101" s="107"/>
      <c r="Q101" s="22" t="e">
        <f>TEXT(VLOOKUP($C100,順位変動,Q$6*2),"(#)")</f>
        <v>#N/A</v>
      </c>
      <c r="R101" s="107" t="e">
        <f>IF(VLOOKUP(VLOOKUP($C100,順位変動,Q$6*2),区間5,4)&lt;10000,TEXT(VLOOKUP(VLOOKUP($C100,順位変動,Q$6*2),区間5,4),"00'00"),TEXT(VLOOKUP(VLOOKUP($C100,順位変動,Q$6*2),区間5,4),"#°00'00"))</f>
        <v>#N/A</v>
      </c>
      <c r="S101" s="107"/>
      <c r="T101" s="22" t="e">
        <f>TEXT(VLOOKUP($C100,順位変動,T$6*2),"(#)")</f>
        <v>#N/A</v>
      </c>
      <c r="U101" s="107" t="e">
        <f>IF(VLOOKUP(VLOOKUP($C100,順位変動,T$6*2),区間6,4)&lt;10000,TEXT(VLOOKUP(VLOOKUP($C100,順位変動,T$6*2),区間6,4),"00'00"),TEXT(VLOOKUP(VLOOKUP($C100,順位変動,T$6*2),区間6,4),"#°00'00"))</f>
        <v>#N/A</v>
      </c>
      <c r="V101" s="108"/>
      <c r="W101" s="22" t="e">
        <f>TEXT(VLOOKUP($C100,順位変動,W$6*2),"(#)")</f>
        <v>#N/A</v>
      </c>
      <c r="X101" s="107" t="e">
        <f>IF(VLOOKUP(VLOOKUP($C100,順位変動,W$6*2),区間7,4)&lt;10000,TEXT(VLOOKUP(VLOOKUP($C100,順位変動,W$6*2),区間7,4),"00'00"),TEXT(VLOOKUP(VLOOKUP($C100,順位変動,W$6*2),区間7,4),"#°00'00"))</f>
        <v>#N/A</v>
      </c>
      <c r="Y101" s="107"/>
      <c r="Z101" s="22" t="e">
        <f>TEXT(VLOOKUP($C100,順位変動,Z$6*2),"(#)")</f>
        <v>#N/A</v>
      </c>
      <c r="AA101" s="107" t="e">
        <f>IF(VLOOKUP(VLOOKUP($C100,順位変動,Z$6*2),区間8,4)&lt;10000,TEXT(VLOOKUP(VLOOKUP($C100,順位変動,Z$6*2),区間8,4),"00'00"),TEXT(VLOOKUP(VLOOKUP($C100,順位変動,Z$6*2),区間8,4),"#°00'00"))</f>
        <v>#N/A</v>
      </c>
      <c r="AB101" s="107"/>
      <c r="AC101" s="121" t="e">
        <f>U101</f>
        <v>#N/A</v>
      </c>
      <c r="AD101" s="122"/>
    </row>
    <row r="102" spans="2:30" ht="15" hidden="1" customHeight="1">
      <c r="B102" s="112"/>
      <c r="C102" s="115"/>
      <c r="D102" s="23" t="str">
        <f>IF(COUNT(C100)=0,"",TEXT(VLOOKUP(B100,区間6,4),"00分00秒"))</f>
        <v/>
      </c>
      <c r="E102" s="30" t="e">
        <f>TEXT(VLOOKUP($C100,順位変動,E$6*2),"(#)")</f>
        <v>#N/A</v>
      </c>
      <c r="F102" s="123" t="e">
        <f>IF(VLOOKUP(VLOOKUP($C100,順位変動,E$6*2),区間1,4)&lt;10000,TEXT(VLOOKUP(VLOOKUP($C100,順位変動,E$6*2),区間1,4),"00'00"),TEXT(VLOOKUP(VLOOKUP($C100,順位変動,E$6*2),区間1,4),"#°00'00"))</f>
        <v>#N/A</v>
      </c>
      <c r="G102" s="123"/>
      <c r="H102" s="31" t="e">
        <f>TEXT(VLOOKUP($C100,区間記録2,2),"(#)")</f>
        <v>#N/A</v>
      </c>
      <c r="I102" s="123" t="e">
        <f>TEXT(VLOOKUP($C100,区間記録2,4),"00'00")</f>
        <v>#N/A</v>
      </c>
      <c r="J102" s="123"/>
      <c r="K102" s="31" t="e">
        <f>TEXT(VLOOKUP($C100,区間記録3,2),"(#)")</f>
        <v>#N/A</v>
      </c>
      <c r="L102" s="123" t="e">
        <f>TEXT(VLOOKUP($C100,区間記録3,4),"00'00")</f>
        <v>#N/A</v>
      </c>
      <c r="M102" s="123"/>
      <c r="N102" s="31" t="e">
        <f>TEXT(VLOOKUP($C100,区間記録4,2),"(#)")</f>
        <v>#N/A</v>
      </c>
      <c r="O102" s="123" t="e">
        <f>TEXT(VLOOKUP($C100,区間記録4,4),"00'00")</f>
        <v>#N/A</v>
      </c>
      <c r="P102" s="123"/>
      <c r="Q102" s="31" t="e">
        <f>TEXT(VLOOKUP($C100,区間記録5,2),"(#)")</f>
        <v>#N/A</v>
      </c>
      <c r="R102" s="123" t="e">
        <f>TEXT(VLOOKUP($C100,区間記録5,4),"00'00")</f>
        <v>#N/A</v>
      </c>
      <c r="S102" s="123"/>
      <c r="T102" s="31" t="e">
        <f>TEXT(VLOOKUP($C100,区間記録6,2),"(#)")</f>
        <v>#N/A</v>
      </c>
      <c r="U102" s="123" t="e">
        <f>TEXT(VLOOKUP($C100,区間記録6,4),"00'00")</f>
        <v>#N/A</v>
      </c>
      <c r="V102" s="124"/>
      <c r="W102" s="31" t="e">
        <f>TEXT(VLOOKUP($C100,区間記録7,2),"(#)")</f>
        <v>#N/A</v>
      </c>
      <c r="X102" s="123" t="e">
        <f>TEXT(VLOOKUP($C100,区間記録7,4),"00'00")</f>
        <v>#N/A</v>
      </c>
      <c r="Y102" s="123"/>
      <c r="Z102" s="31" t="e">
        <f>TEXT(VLOOKUP($C100,区間記録8,2),"(#)")</f>
        <v>#N/A</v>
      </c>
      <c r="AA102" s="123" t="e">
        <f>TEXT(VLOOKUP($C100,区間記録8,4),"00'00")</f>
        <v>#N/A</v>
      </c>
      <c r="AB102" s="123"/>
      <c r="AC102" s="24" t="e">
        <f>TEXT(VLOOKUP(C100,躍進,6),"(#)")</f>
        <v>#N/A</v>
      </c>
      <c r="AD102" s="25" t="e">
        <f>IF(VLOOKUP(C100,躍進,4)="","",IF(VLOOKUP(C100,躍進,4)&lt;0,TEXT(INT(ABS(VLOOKUP(C100,躍進,4))/60)*100+MOD(ABS(VLOOKUP(C100,躍進,4)),60),"-00'00"),TEXT(INT(VLOOKUP(C100,躍進,4)/60)*100+MOD(VLOOKUP(C100,躍進,4),60),"+00'00")))</f>
        <v>#N/A</v>
      </c>
    </row>
    <row r="103" spans="2:30" ht="15" hidden="1" customHeight="1">
      <c r="B103" s="112">
        <v>32</v>
      </c>
      <c r="C103" s="120" t="str">
        <f>VLOOKUP(B103,区間6,2)</f>
        <v/>
      </c>
      <c r="D103" s="42" t="str">
        <f>IF(COUNT(C103)=0,"",VLOOKUP(C103,出場校,2))</f>
        <v/>
      </c>
      <c r="E103" s="117" t="str">
        <f>IF(COUNT($C103)=0,"",VLOOKUP($C103,選手名,VLOOKUP($C103,オーダー,E$6+1)+1))</f>
        <v/>
      </c>
      <c r="F103" s="117"/>
      <c r="G103" s="28" t="str">
        <f>IF(COUNT($C103)=0,"",VLOOKUP($C103,選手学年,VLOOKUP($C103,オーダー,E$6+1)+1))</f>
        <v/>
      </c>
      <c r="H103" s="116" t="str">
        <f>IF(COUNT($C103)=0,"",VLOOKUP($C103,選手名,VLOOKUP($C103,オーダー,H$6+1)+1))</f>
        <v/>
      </c>
      <c r="I103" s="117"/>
      <c r="J103" s="28" t="str">
        <f>IF(COUNT($C103)=0,"",VLOOKUP($C103,選手学年,VLOOKUP($C103,オーダー,H$6+1)+1))</f>
        <v/>
      </c>
      <c r="K103" s="116" t="str">
        <f>IF(COUNT($C103)=0,"",VLOOKUP($C103,選手名,VLOOKUP($C103,オーダー,K$6+1)+1))</f>
        <v/>
      </c>
      <c r="L103" s="117"/>
      <c r="M103" s="28" t="str">
        <f>IF(COUNT($C103)=0,"",VLOOKUP($C103,選手学年,VLOOKUP($C103,オーダー,K$6+1)+1))</f>
        <v/>
      </c>
      <c r="N103" s="116" t="str">
        <f>IF(COUNT($C103)=0,"",VLOOKUP($C103,選手名,VLOOKUP($C103,オーダー,N$6+1)+1))</f>
        <v/>
      </c>
      <c r="O103" s="117"/>
      <c r="P103" s="28" t="str">
        <f>IF(COUNT($C103)=0,"",VLOOKUP($C103,選手学年,VLOOKUP($C103,オーダー,N$6+1)+1))</f>
        <v/>
      </c>
      <c r="Q103" s="116" t="str">
        <f>IF(COUNT($C103)=0,"",VLOOKUP($C103,選手名,VLOOKUP($C103,オーダー,Q$6+1)+1))</f>
        <v/>
      </c>
      <c r="R103" s="117"/>
      <c r="S103" s="28" t="str">
        <f>IF(COUNT($C103)=0,"",VLOOKUP($C103,選手学年,VLOOKUP($C103,オーダー,Q$6+1)+1))</f>
        <v/>
      </c>
      <c r="T103" s="116" t="str">
        <f>IF(COUNT($C103)=0,"",VLOOKUP($C103,選手名,VLOOKUP($C103,オーダー,T$6+1)+1))</f>
        <v/>
      </c>
      <c r="U103" s="117"/>
      <c r="V103" s="29" t="str">
        <f>IF(COUNT($C103)=0,"",VLOOKUP($C103,選手学年,VLOOKUP($C103,オーダー,T$6+1)+1))</f>
        <v/>
      </c>
      <c r="W103" s="116" t="str">
        <f>IF(COUNT($C103)=0,"",VLOOKUP($C103,選手名,VLOOKUP($C103,オーダー,W$6+1)+1))</f>
        <v/>
      </c>
      <c r="X103" s="117"/>
      <c r="Y103" s="28" t="str">
        <f>IF(COUNT($C103)=0,"",VLOOKUP($C103,選手学年,VLOOKUP($C103,オーダー,W$6+1)+1))</f>
        <v/>
      </c>
      <c r="Z103" s="116" t="str">
        <f>IF(COUNT($C103)=0,"",VLOOKUP($C103,選手名,VLOOKUP($C103,オーダー,Z$6+1)+1))</f>
        <v/>
      </c>
      <c r="AA103" s="117"/>
      <c r="AB103" s="28" t="str">
        <f>IF(COUNT($C103)=0,"",VLOOKUP($C103,選手学年,VLOOKUP($C103,オーダー,Z$6+1)+1))</f>
        <v/>
      </c>
      <c r="AC103" s="118" t="e">
        <f>TEXT(VLOOKUP(C103,出場校,6)*10000+VLOOKUP(C103,出場校,7)*100+VLOOKUP(C103,出場校,8),"00'00")</f>
        <v>#N/A</v>
      </c>
      <c r="AD103" s="119"/>
    </row>
    <row r="104" spans="2:30" ht="15" hidden="1" customHeight="1">
      <c r="B104" s="112"/>
      <c r="C104" s="114"/>
      <c r="D104" s="20" t="str">
        <f>IF(COUNT(C103)=0,"",TEXT(VLOOKUP(C103,出場校,3),"(@)"))</f>
        <v/>
      </c>
      <c r="E104" s="21"/>
      <c r="F104" s="107"/>
      <c r="G104" s="107"/>
      <c r="H104" s="22" t="e">
        <f>TEXT(VLOOKUP($C103,順位変動,H$6*2),"(#)")</f>
        <v>#N/A</v>
      </c>
      <c r="I104" s="107" t="e">
        <f>IF(VLOOKUP(VLOOKUP($C103,順位変動,H$6*2),区間2,4)&lt;10000,TEXT(VLOOKUP(VLOOKUP($C103,順位変動,H$6*2),区間2,4),"00'00"),TEXT(VLOOKUP(VLOOKUP($C103,順位変動,H$6*2),区間2,4),"#°00'00"))</f>
        <v>#N/A</v>
      </c>
      <c r="J104" s="107"/>
      <c r="K104" s="22" t="e">
        <f>TEXT(VLOOKUP($C103,順位変動,K$6*2),"(#)")</f>
        <v>#N/A</v>
      </c>
      <c r="L104" s="107" t="e">
        <f>IF(VLOOKUP(VLOOKUP($C103,順位変動,K$6*2),区間3,4)&lt;10000,TEXT(VLOOKUP(VLOOKUP($C103,順位変動,K$6*2),区間3,4),"00'00"),TEXT(VLOOKUP(VLOOKUP($C103,順位変動,K$6*2),区間3,4),"#°00'00"))</f>
        <v>#N/A</v>
      </c>
      <c r="M104" s="107"/>
      <c r="N104" s="22" t="e">
        <f>TEXT(VLOOKUP($C103,順位変動,N$6*2),"(#)")</f>
        <v>#N/A</v>
      </c>
      <c r="O104" s="107" t="e">
        <f>IF(VLOOKUP(VLOOKUP($C103,順位変動,N$6*2),区間4,4)&lt;10000,TEXT(VLOOKUP(VLOOKUP($C103,順位変動,N$6*2),区間4,4),"00'00"),TEXT(VLOOKUP(VLOOKUP($C103,順位変動,N$6*2),区間4,4),"#°00'00"))</f>
        <v>#N/A</v>
      </c>
      <c r="P104" s="107"/>
      <c r="Q104" s="22" t="e">
        <f>TEXT(VLOOKUP($C103,順位変動,Q$6*2),"(#)")</f>
        <v>#N/A</v>
      </c>
      <c r="R104" s="107" t="e">
        <f>IF(VLOOKUP(VLOOKUP($C103,順位変動,Q$6*2),区間5,4)&lt;10000,TEXT(VLOOKUP(VLOOKUP($C103,順位変動,Q$6*2),区間5,4),"00'00"),TEXT(VLOOKUP(VLOOKUP($C103,順位変動,Q$6*2),区間5,4),"#°00'00"))</f>
        <v>#N/A</v>
      </c>
      <c r="S104" s="107"/>
      <c r="T104" s="22" t="e">
        <f>TEXT(VLOOKUP($C103,順位変動,T$6*2),"(#)")</f>
        <v>#N/A</v>
      </c>
      <c r="U104" s="107" t="e">
        <f>IF(VLOOKUP(VLOOKUP($C103,順位変動,T$6*2),区間6,4)&lt;10000,TEXT(VLOOKUP(VLOOKUP($C103,順位変動,T$6*2),区間6,4),"00'00"),TEXT(VLOOKUP(VLOOKUP($C103,順位変動,T$6*2),区間6,4),"#°00'00"))</f>
        <v>#N/A</v>
      </c>
      <c r="V104" s="108"/>
      <c r="W104" s="22" t="e">
        <f>TEXT(VLOOKUP($C103,順位変動,W$6*2),"(#)")</f>
        <v>#N/A</v>
      </c>
      <c r="X104" s="107" t="e">
        <f>IF(VLOOKUP(VLOOKUP($C103,順位変動,W$6*2),区間7,4)&lt;10000,TEXT(VLOOKUP(VLOOKUP($C103,順位変動,W$6*2),区間7,4),"00'00"),TEXT(VLOOKUP(VLOOKUP($C103,順位変動,W$6*2),区間7,4),"#°00'00"))</f>
        <v>#N/A</v>
      </c>
      <c r="Y104" s="107"/>
      <c r="Z104" s="22" t="e">
        <f>TEXT(VLOOKUP($C103,順位変動,Z$6*2),"(#)")</f>
        <v>#N/A</v>
      </c>
      <c r="AA104" s="107" t="e">
        <f>IF(VLOOKUP(VLOOKUP($C103,順位変動,Z$6*2),区間8,4)&lt;10000,TEXT(VLOOKUP(VLOOKUP($C103,順位変動,Z$6*2),区間8,4),"00'00"),TEXT(VLOOKUP(VLOOKUP($C103,順位変動,Z$6*2),区間8,4),"#°00'00"))</f>
        <v>#N/A</v>
      </c>
      <c r="AB104" s="107"/>
      <c r="AC104" s="121" t="e">
        <f>U104</f>
        <v>#N/A</v>
      </c>
      <c r="AD104" s="122"/>
    </row>
    <row r="105" spans="2:30" ht="15" hidden="1" customHeight="1">
      <c r="B105" s="112"/>
      <c r="C105" s="115"/>
      <c r="D105" s="23" t="str">
        <f>IF(COUNT(C103)=0,"",TEXT(VLOOKUP(B103,区間6,4),"00分00秒"))</f>
        <v/>
      </c>
      <c r="E105" s="30" t="e">
        <f>TEXT(VLOOKUP($C103,順位変動,E$6*2),"(#)")</f>
        <v>#N/A</v>
      </c>
      <c r="F105" s="123" t="e">
        <f>IF(VLOOKUP(VLOOKUP($C103,順位変動,E$6*2),区間1,4)&lt;10000,TEXT(VLOOKUP(VLOOKUP($C103,順位変動,E$6*2),区間1,4),"00'00"),TEXT(VLOOKUP(VLOOKUP($C103,順位変動,E$6*2),区間1,4),"#°00'00"))</f>
        <v>#N/A</v>
      </c>
      <c r="G105" s="123"/>
      <c r="H105" s="31" t="e">
        <f>TEXT(VLOOKUP($C103,区間記録2,2),"(#)")</f>
        <v>#N/A</v>
      </c>
      <c r="I105" s="123" t="e">
        <f>TEXT(VLOOKUP($C103,区間記録2,4),"00'00")</f>
        <v>#N/A</v>
      </c>
      <c r="J105" s="123"/>
      <c r="K105" s="31" t="e">
        <f>TEXT(VLOOKUP($C103,区間記録3,2),"(#)")</f>
        <v>#N/A</v>
      </c>
      <c r="L105" s="123" t="e">
        <f>TEXT(VLOOKUP($C103,区間記録3,4),"00'00")</f>
        <v>#N/A</v>
      </c>
      <c r="M105" s="123"/>
      <c r="N105" s="31" t="e">
        <f>TEXT(VLOOKUP($C103,区間記録4,2),"(#)")</f>
        <v>#N/A</v>
      </c>
      <c r="O105" s="123" t="e">
        <f>TEXT(VLOOKUP($C103,区間記録4,4),"00'00")</f>
        <v>#N/A</v>
      </c>
      <c r="P105" s="123"/>
      <c r="Q105" s="31" t="e">
        <f>TEXT(VLOOKUP($C103,区間記録5,2),"(#)")</f>
        <v>#N/A</v>
      </c>
      <c r="R105" s="123" t="e">
        <f>TEXT(VLOOKUP($C103,区間記録5,4),"00'00")</f>
        <v>#N/A</v>
      </c>
      <c r="S105" s="123"/>
      <c r="T105" s="31" t="e">
        <f>TEXT(VLOOKUP($C103,区間記録6,2),"(#)")</f>
        <v>#N/A</v>
      </c>
      <c r="U105" s="123" t="e">
        <f>TEXT(VLOOKUP($C103,区間記録6,4),"00'00")</f>
        <v>#N/A</v>
      </c>
      <c r="V105" s="124"/>
      <c r="W105" s="31" t="e">
        <f>TEXT(VLOOKUP($C103,区間記録7,2),"(#)")</f>
        <v>#N/A</v>
      </c>
      <c r="X105" s="123" t="e">
        <f>TEXT(VLOOKUP($C103,区間記録7,4),"00'00")</f>
        <v>#N/A</v>
      </c>
      <c r="Y105" s="123"/>
      <c r="Z105" s="31" t="e">
        <f>TEXT(VLOOKUP($C103,区間記録8,2),"(#)")</f>
        <v>#N/A</v>
      </c>
      <c r="AA105" s="123" t="e">
        <f>TEXT(VLOOKUP($C103,区間記録8,4),"00'00")</f>
        <v>#N/A</v>
      </c>
      <c r="AB105" s="123"/>
      <c r="AC105" s="24" t="e">
        <f>TEXT(VLOOKUP(C103,躍進,6),"(#)")</f>
        <v>#N/A</v>
      </c>
      <c r="AD105" s="25" t="e">
        <f>IF(VLOOKUP(C103,躍進,4)="","",IF(VLOOKUP(C103,躍進,4)&lt;0,TEXT(INT(ABS(VLOOKUP(C103,躍進,4))/60)*100+MOD(ABS(VLOOKUP(C103,躍進,4)),60),"-00'00"),TEXT(INT(VLOOKUP(C103,躍進,4)/60)*100+MOD(VLOOKUP(C103,躍進,4),60),"+00'00")))</f>
        <v>#N/A</v>
      </c>
    </row>
    <row r="106" spans="2:30" ht="15" hidden="1" customHeight="1">
      <c r="B106" s="112">
        <v>33</v>
      </c>
      <c r="C106" s="120" t="str">
        <f>VLOOKUP(B106,区間6,2)</f>
        <v/>
      </c>
      <c r="D106" s="42" t="str">
        <f>IF(COUNT(C106)=0,"",VLOOKUP(C106,出場校,2))</f>
        <v/>
      </c>
      <c r="E106" s="117" t="str">
        <f>IF(COUNT($C106)=0,"",VLOOKUP($C106,選手名,VLOOKUP($C106,オーダー,E$6+1)+1))</f>
        <v/>
      </c>
      <c r="F106" s="117"/>
      <c r="G106" s="28" t="str">
        <f>IF(COUNT($C106)=0,"",VLOOKUP($C106,選手学年,VLOOKUP($C106,オーダー,E$6+1)+1))</f>
        <v/>
      </c>
      <c r="H106" s="116" t="str">
        <f>IF(COUNT($C106)=0,"",VLOOKUP($C106,選手名,VLOOKUP($C106,オーダー,H$6+1)+1))</f>
        <v/>
      </c>
      <c r="I106" s="117"/>
      <c r="J106" s="28" t="str">
        <f>IF(COUNT($C106)=0,"",VLOOKUP($C106,選手学年,VLOOKUP($C106,オーダー,H$6+1)+1))</f>
        <v/>
      </c>
      <c r="K106" s="116" t="str">
        <f>IF(COUNT($C106)=0,"",VLOOKUP($C106,選手名,VLOOKUP($C106,オーダー,K$6+1)+1))</f>
        <v/>
      </c>
      <c r="L106" s="117"/>
      <c r="M106" s="28" t="str">
        <f>IF(COUNT($C106)=0,"",VLOOKUP($C106,選手学年,VLOOKUP($C106,オーダー,K$6+1)+1))</f>
        <v/>
      </c>
      <c r="N106" s="116" t="str">
        <f>IF(COUNT($C106)=0,"",VLOOKUP($C106,選手名,VLOOKUP($C106,オーダー,N$6+1)+1))</f>
        <v/>
      </c>
      <c r="O106" s="117"/>
      <c r="P106" s="28" t="str">
        <f>IF(COUNT($C106)=0,"",VLOOKUP($C106,選手学年,VLOOKUP($C106,オーダー,N$6+1)+1))</f>
        <v/>
      </c>
      <c r="Q106" s="116" t="str">
        <f>IF(COUNT($C106)=0,"",VLOOKUP($C106,選手名,VLOOKUP($C106,オーダー,Q$6+1)+1))</f>
        <v/>
      </c>
      <c r="R106" s="117"/>
      <c r="S106" s="28" t="str">
        <f>IF(COUNT($C106)=0,"",VLOOKUP($C106,選手学年,VLOOKUP($C106,オーダー,Q$6+1)+1))</f>
        <v/>
      </c>
      <c r="T106" s="116" t="str">
        <f>IF(COUNT($C106)=0,"",VLOOKUP($C106,選手名,VLOOKUP($C106,オーダー,T$6+1)+1))</f>
        <v/>
      </c>
      <c r="U106" s="117"/>
      <c r="V106" s="29" t="str">
        <f>IF(COUNT($C106)=0,"",VLOOKUP($C106,選手学年,VLOOKUP($C106,オーダー,T$6+1)+1))</f>
        <v/>
      </c>
      <c r="W106" s="116" t="str">
        <f>IF(COUNT($C106)=0,"",VLOOKUP($C106,選手名,VLOOKUP($C106,オーダー,W$6+1)+1))</f>
        <v/>
      </c>
      <c r="X106" s="117"/>
      <c r="Y106" s="28" t="str">
        <f>IF(COUNT($C106)=0,"",VLOOKUP($C106,選手学年,VLOOKUP($C106,オーダー,W$6+1)+1))</f>
        <v/>
      </c>
      <c r="Z106" s="116" t="str">
        <f>IF(COUNT($C106)=0,"",VLOOKUP($C106,選手名,VLOOKUP($C106,オーダー,Z$6+1)+1))</f>
        <v/>
      </c>
      <c r="AA106" s="117"/>
      <c r="AB106" s="28" t="str">
        <f>IF(COUNT($C106)=0,"",VLOOKUP($C106,選手学年,VLOOKUP($C106,オーダー,Z$6+1)+1))</f>
        <v/>
      </c>
      <c r="AC106" s="118" t="e">
        <f>TEXT(VLOOKUP(C106,出場校,6)*10000+VLOOKUP(C106,出場校,7)*100+VLOOKUP(C106,出場校,8),"00'00")</f>
        <v>#N/A</v>
      </c>
      <c r="AD106" s="119"/>
    </row>
    <row r="107" spans="2:30" ht="15" hidden="1" customHeight="1">
      <c r="B107" s="112"/>
      <c r="C107" s="114"/>
      <c r="D107" s="20" t="str">
        <f>IF(COUNT(C106)=0,"",TEXT(VLOOKUP(C106,出場校,3),"(@)"))</f>
        <v/>
      </c>
      <c r="E107" s="21"/>
      <c r="F107" s="107"/>
      <c r="G107" s="107"/>
      <c r="H107" s="22" t="e">
        <f>TEXT(VLOOKUP($C106,順位変動,H$6*2),"(#)")</f>
        <v>#N/A</v>
      </c>
      <c r="I107" s="107" t="e">
        <f>IF(VLOOKUP(VLOOKUP($C106,順位変動,H$6*2),区間2,4)&lt;10000,TEXT(VLOOKUP(VLOOKUP($C106,順位変動,H$6*2),区間2,4),"00'00"),TEXT(VLOOKUP(VLOOKUP($C106,順位変動,H$6*2),区間2,4),"#°00'00"))</f>
        <v>#N/A</v>
      </c>
      <c r="J107" s="107"/>
      <c r="K107" s="22" t="e">
        <f>TEXT(VLOOKUP($C106,順位変動,K$6*2),"(#)")</f>
        <v>#N/A</v>
      </c>
      <c r="L107" s="107" t="e">
        <f>IF(VLOOKUP(VLOOKUP($C106,順位変動,K$6*2),区間3,4)&lt;10000,TEXT(VLOOKUP(VLOOKUP($C106,順位変動,K$6*2),区間3,4),"00'00"),TEXT(VLOOKUP(VLOOKUP($C106,順位変動,K$6*2),区間3,4),"#°00'00"))</f>
        <v>#N/A</v>
      </c>
      <c r="M107" s="107"/>
      <c r="N107" s="22" t="e">
        <f>TEXT(VLOOKUP($C106,順位変動,N$6*2),"(#)")</f>
        <v>#N/A</v>
      </c>
      <c r="O107" s="107" t="e">
        <f>IF(VLOOKUP(VLOOKUP($C106,順位変動,N$6*2),区間4,4)&lt;10000,TEXT(VLOOKUP(VLOOKUP($C106,順位変動,N$6*2),区間4,4),"00'00"),TEXT(VLOOKUP(VLOOKUP($C106,順位変動,N$6*2),区間4,4),"#°00'00"))</f>
        <v>#N/A</v>
      </c>
      <c r="P107" s="107"/>
      <c r="Q107" s="22" t="e">
        <f>TEXT(VLOOKUP($C106,順位変動,Q$6*2),"(#)")</f>
        <v>#N/A</v>
      </c>
      <c r="R107" s="107" t="e">
        <f>IF(VLOOKUP(VLOOKUP($C106,順位変動,Q$6*2),区間5,4)&lt;10000,TEXT(VLOOKUP(VLOOKUP($C106,順位変動,Q$6*2),区間5,4),"00'00"),TEXT(VLOOKUP(VLOOKUP($C106,順位変動,Q$6*2),区間5,4),"#°00'00"))</f>
        <v>#N/A</v>
      </c>
      <c r="S107" s="107"/>
      <c r="T107" s="22" t="e">
        <f>TEXT(VLOOKUP($C106,順位変動,T$6*2),"(#)")</f>
        <v>#N/A</v>
      </c>
      <c r="U107" s="107" t="e">
        <f>IF(VLOOKUP(VLOOKUP($C106,順位変動,T$6*2),区間6,4)&lt;10000,TEXT(VLOOKUP(VLOOKUP($C106,順位変動,T$6*2),区間6,4),"00'00"),TEXT(VLOOKUP(VLOOKUP($C106,順位変動,T$6*2),区間6,4),"#°00'00"))</f>
        <v>#N/A</v>
      </c>
      <c r="V107" s="108"/>
      <c r="W107" s="22" t="e">
        <f>TEXT(VLOOKUP($C106,順位変動,W$6*2),"(#)")</f>
        <v>#N/A</v>
      </c>
      <c r="X107" s="107" t="e">
        <f>IF(VLOOKUP(VLOOKUP($C106,順位変動,W$6*2),区間7,4)&lt;10000,TEXT(VLOOKUP(VLOOKUP($C106,順位変動,W$6*2),区間7,4),"00'00"),TEXT(VLOOKUP(VLOOKUP($C106,順位変動,W$6*2),区間7,4),"#°00'00"))</f>
        <v>#N/A</v>
      </c>
      <c r="Y107" s="107"/>
      <c r="Z107" s="22" t="e">
        <f>TEXT(VLOOKUP($C106,順位変動,Z$6*2),"(#)")</f>
        <v>#N/A</v>
      </c>
      <c r="AA107" s="107" t="e">
        <f>IF(VLOOKUP(VLOOKUP($C106,順位変動,Z$6*2),区間8,4)&lt;10000,TEXT(VLOOKUP(VLOOKUP($C106,順位変動,Z$6*2),区間8,4),"00'00"),TEXT(VLOOKUP(VLOOKUP($C106,順位変動,Z$6*2),区間8,4),"#°00'00"))</f>
        <v>#N/A</v>
      </c>
      <c r="AB107" s="107"/>
      <c r="AC107" s="121" t="e">
        <f>U107</f>
        <v>#N/A</v>
      </c>
      <c r="AD107" s="122"/>
    </row>
    <row r="108" spans="2:30" ht="15" hidden="1" customHeight="1">
      <c r="B108" s="112"/>
      <c r="C108" s="115"/>
      <c r="D108" s="23" t="str">
        <f>IF(COUNT(C106)=0,"",TEXT(VLOOKUP(B106,区間6,4),"00分00秒"))</f>
        <v/>
      </c>
      <c r="E108" s="30" t="e">
        <f>TEXT(VLOOKUP($C106,順位変動,E$6*2),"(#)")</f>
        <v>#N/A</v>
      </c>
      <c r="F108" s="123" t="e">
        <f>IF(VLOOKUP(VLOOKUP($C106,順位変動,E$6*2),区間1,4)&lt;10000,TEXT(VLOOKUP(VLOOKUP($C106,順位変動,E$6*2),区間1,4),"00'00"),TEXT(VLOOKUP(VLOOKUP($C106,順位変動,E$6*2),区間1,4),"#°00'00"))</f>
        <v>#N/A</v>
      </c>
      <c r="G108" s="123"/>
      <c r="H108" s="31" t="e">
        <f>TEXT(VLOOKUP($C106,区間記録2,2),"(#)")</f>
        <v>#N/A</v>
      </c>
      <c r="I108" s="123" t="e">
        <f>TEXT(VLOOKUP($C106,区間記録2,4),"00'00")</f>
        <v>#N/A</v>
      </c>
      <c r="J108" s="123"/>
      <c r="K108" s="31" t="e">
        <f>TEXT(VLOOKUP($C106,区間記録3,2),"(#)")</f>
        <v>#N/A</v>
      </c>
      <c r="L108" s="123" t="e">
        <f>TEXT(VLOOKUP($C106,区間記録3,4),"00'00")</f>
        <v>#N/A</v>
      </c>
      <c r="M108" s="123"/>
      <c r="N108" s="31" t="e">
        <f>TEXT(VLOOKUP($C106,区間記録4,2),"(#)")</f>
        <v>#N/A</v>
      </c>
      <c r="O108" s="123" t="e">
        <f>TEXT(VLOOKUP($C106,区間記録4,4),"00'00")</f>
        <v>#N/A</v>
      </c>
      <c r="P108" s="123"/>
      <c r="Q108" s="31" t="e">
        <f>TEXT(VLOOKUP($C106,区間記録5,2),"(#)")</f>
        <v>#N/A</v>
      </c>
      <c r="R108" s="123" t="e">
        <f>TEXT(VLOOKUP($C106,区間記録5,4),"00'00")</f>
        <v>#N/A</v>
      </c>
      <c r="S108" s="123"/>
      <c r="T108" s="31" t="e">
        <f>TEXT(VLOOKUP($C106,区間記録6,2),"(#)")</f>
        <v>#N/A</v>
      </c>
      <c r="U108" s="123" t="e">
        <f>TEXT(VLOOKUP($C106,区間記録6,4),"00'00")</f>
        <v>#N/A</v>
      </c>
      <c r="V108" s="124"/>
      <c r="W108" s="31" t="e">
        <f>TEXT(VLOOKUP($C106,区間記録7,2),"(#)")</f>
        <v>#N/A</v>
      </c>
      <c r="X108" s="123" t="e">
        <f>TEXT(VLOOKUP($C106,区間記録7,4),"00'00")</f>
        <v>#N/A</v>
      </c>
      <c r="Y108" s="123"/>
      <c r="Z108" s="31" t="e">
        <f>TEXT(VLOOKUP($C106,区間記録8,2),"(#)")</f>
        <v>#N/A</v>
      </c>
      <c r="AA108" s="123" t="e">
        <f>TEXT(VLOOKUP($C106,区間記録8,4),"00'00")</f>
        <v>#N/A</v>
      </c>
      <c r="AB108" s="123"/>
      <c r="AC108" s="24" t="e">
        <f>TEXT(VLOOKUP(C106,躍進,6),"(#)")</f>
        <v>#N/A</v>
      </c>
      <c r="AD108" s="25" t="e">
        <f>IF(VLOOKUP(C106,躍進,4)="","",IF(VLOOKUP(C106,躍進,4)&lt;0,TEXT(INT(ABS(VLOOKUP(C106,躍進,4))/60)*100+MOD(ABS(VLOOKUP(C106,躍進,4)),60),"-00'00"),TEXT(INT(VLOOKUP(C106,躍進,4)/60)*100+MOD(VLOOKUP(C106,躍進,4),60),"+00'00")))</f>
        <v>#N/A</v>
      </c>
    </row>
    <row r="109" spans="2:30" ht="15" hidden="1" customHeight="1">
      <c r="B109" s="112">
        <v>34</v>
      </c>
      <c r="C109" s="120" t="str">
        <f>VLOOKUP(B109,区間6,2)</f>
        <v/>
      </c>
      <c r="D109" s="42" t="str">
        <f>IF(COUNT(C109)=0,"",VLOOKUP(C109,出場校,2))</f>
        <v/>
      </c>
      <c r="E109" s="117" t="str">
        <f>IF(COUNT($C109)=0,"",VLOOKUP($C109,選手名,VLOOKUP($C109,オーダー,E$6+1)+1))</f>
        <v/>
      </c>
      <c r="F109" s="117"/>
      <c r="G109" s="28" t="str">
        <f>IF(COUNT($C109)=0,"",VLOOKUP($C109,選手学年,VLOOKUP($C109,オーダー,E$6+1)+1))</f>
        <v/>
      </c>
      <c r="H109" s="116" t="str">
        <f>IF(COUNT($C109)=0,"",VLOOKUP($C109,選手名,VLOOKUP($C109,オーダー,H$6+1)+1))</f>
        <v/>
      </c>
      <c r="I109" s="117"/>
      <c r="J109" s="28" t="str">
        <f>IF(COUNT($C109)=0,"",VLOOKUP($C109,選手学年,VLOOKUP($C109,オーダー,H$6+1)+1))</f>
        <v/>
      </c>
      <c r="K109" s="116" t="str">
        <f>IF(COUNT($C109)=0,"",VLOOKUP($C109,選手名,VLOOKUP($C109,オーダー,K$6+1)+1))</f>
        <v/>
      </c>
      <c r="L109" s="117"/>
      <c r="M109" s="28" t="str">
        <f>IF(COUNT($C109)=0,"",VLOOKUP($C109,選手学年,VLOOKUP($C109,オーダー,K$6+1)+1))</f>
        <v/>
      </c>
      <c r="N109" s="116" t="str">
        <f>IF(COUNT($C109)=0,"",VLOOKUP($C109,選手名,VLOOKUP($C109,オーダー,N$6+1)+1))</f>
        <v/>
      </c>
      <c r="O109" s="117"/>
      <c r="P109" s="28" t="str">
        <f>IF(COUNT($C109)=0,"",VLOOKUP($C109,選手学年,VLOOKUP($C109,オーダー,N$6+1)+1))</f>
        <v/>
      </c>
      <c r="Q109" s="116" t="str">
        <f>IF(COUNT($C109)=0,"",VLOOKUP($C109,選手名,VLOOKUP($C109,オーダー,Q$6+1)+1))</f>
        <v/>
      </c>
      <c r="R109" s="117"/>
      <c r="S109" s="28" t="str">
        <f>IF(COUNT($C109)=0,"",VLOOKUP($C109,選手学年,VLOOKUP($C109,オーダー,Q$6+1)+1))</f>
        <v/>
      </c>
      <c r="T109" s="116" t="str">
        <f>IF(COUNT($C109)=0,"",VLOOKUP($C109,選手名,VLOOKUP($C109,オーダー,T$6+1)+1))</f>
        <v/>
      </c>
      <c r="U109" s="117"/>
      <c r="V109" s="29" t="str">
        <f>IF(COUNT($C109)=0,"",VLOOKUP($C109,選手学年,VLOOKUP($C109,オーダー,T$6+1)+1))</f>
        <v/>
      </c>
      <c r="W109" s="116" t="str">
        <f>IF(COUNT($C109)=0,"",VLOOKUP($C109,選手名,VLOOKUP($C109,オーダー,W$6+1)+1))</f>
        <v/>
      </c>
      <c r="X109" s="117"/>
      <c r="Y109" s="28" t="str">
        <f>IF(COUNT($C109)=0,"",VLOOKUP($C109,選手学年,VLOOKUP($C109,オーダー,W$6+1)+1))</f>
        <v/>
      </c>
      <c r="Z109" s="116" t="str">
        <f>IF(COUNT($C109)=0,"",VLOOKUP($C109,選手名,VLOOKUP($C109,オーダー,Z$6+1)+1))</f>
        <v/>
      </c>
      <c r="AA109" s="117"/>
      <c r="AB109" s="28" t="str">
        <f>IF(COUNT($C109)=0,"",VLOOKUP($C109,選手学年,VLOOKUP($C109,オーダー,Z$6+1)+1))</f>
        <v/>
      </c>
      <c r="AC109" s="118" t="e">
        <f>TEXT(VLOOKUP(C109,出場校,6)*10000+VLOOKUP(C109,出場校,7)*100+VLOOKUP(C109,出場校,8),"00'00")</f>
        <v>#N/A</v>
      </c>
      <c r="AD109" s="119"/>
    </row>
    <row r="110" spans="2:30" ht="15" hidden="1" customHeight="1">
      <c r="B110" s="112"/>
      <c r="C110" s="114"/>
      <c r="D110" s="20" t="str">
        <f>IF(COUNT(C109)=0,"",TEXT(VLOOKUP(C109,出場校,3),"(@)"))</f>
        <v/>
      </c>
      <c r="E110" s="21"/>
      <c r="F110" s="107"/>
      <c r="G110" s="107"/>
      <c r="H110" s="22" t="e">
        <f>TEXT(VLOOKUP($C109,順位変動,H$6*2),"(#)")</f>
        <v>#N/A</v>
      </c>
      <c r="I110" s="107" t="e">
        <f>IF(VLOOKUP(VLOOKUP($C109,順位変動,H$6*2),区間2,4)&lt;10000,TEXT(VLOOKUP(VLOOKUP($C109,順位変動,H$6*2),区間2,4),"00'00"),TEXT(VLOOKUP(VLOOKUP($C109,順位変動,H$6*2),区間2,4),"#°00'00"))</f>
        <v>#N/A</v>
      </c>
      <c r="J110" s="107"/>
      <c r="K110" s="22" t="e">
        <f>TEXT(VLOOKUP($C109,順位変動,K$6*2),"(#)")</f>
        <v>#N/A</v>
      </c>
      <c r="L110" s="107" t="e">
        <f>IF(VLOOKUP(VLOOKUP($C109,順位変動,K$6*2),区間3,4)&lt;10000,TEXT(VLOOKUP(VLOOKUP($C109,順位変動,K$6*2),区間3,4),"00'00"),TEXT(VLOOKUP(VLOOKUP($C109,順位変動,K$6*2),区間3,4),"#°00'00"))</f>
        <v>#N/A</v>
      </c>
      <c r="M110" s="107"/>
      <c r="N110" s="22" t="e">
        <f>TEXT(VLOOKUP($C109,順位変動,N$6*2),"(#)")</f>
        <v>#N/A</v>
      </c>
      <c r="O110" s="107" t="e">
        <f>IF(VLOOKUP(VLOOKUP($C109,順位変動,N$6*2),区間4,4)&lt;10000,TEXT(VLOOKUP(VLOOKUP($C109,順位変動,N$6*2),区間4,4),"00'00"),TEXT(VLOOKUP(VLOOKUP($C109,順位変動,N$6*2),区間4,4),"#°00'00"))</f>
        <v>#N/A</v>
      </c>
      <c r="P110" s="107"/>
      <c r="Q110" s="22" t="e">
        <f>TEXT(VLOOKUP($C109,順位変動,Q$6*2),"(#)")</f>
        <v>#N/A</v>
      </c>
      <c r="R110" s="107" t="e">
        <f>IF(VLOOKUP(VLOOKUP($C109,順位変動,Q$6*2),区間5,4)&lt;10000,TEXT(VLOOKUP(VLOOKUP($C109,順位変動,Q$6*2),区間5,4),"00'00"),TEXT(VLOOKUP(VLOOKUP($C109,順位変動,Q$6*2),区間5,4),"#°00'00"))</f>
        <v>#N/A</v>
      </c>
      <c r="S110" s="107"/>
      <c r="T110" s="22" t="e">
        <f>TEXT(VLOOKUP($C109,順位変動,T$6*2),"(#)")</f>
        <v>#N/A</v>
      </c>
      <c r="U110" s="107" t="e">
        <f>IF(VLOOKUP(VLOOKUP($C109,順位変動,T$6*2),区間6,4)&lt;10000,TEXT(VLOOKUP(VLOOKUP($C109,順位変動,T$6*2),区間6,4),"00'00"),TEXT(VLOOKUP(VLOOKUP($C109,順位変動,T$6*2),区間6,4),"#°00'00"))</f>
        <v>#N/A</v>
      </c>
      <c r="V110" s="108"/>
      <c r="W110" s="22" t="e">
        <f>TEXT(VLOOKUP($C109,順位変動,W$6*2),"(#)")</f>
        <v>#N/A</v>
      </c>
      <c r="X110" s="107" t="e">
        <f>IF(VLOOKUP(VLOOKUP($C109,順位変動,W$6*2),区間7,4)&lt;10000,TEXT(VLOOKUP(VLOOKUP($C109,順位変動,W$6*2),区間7,4),"00'00"),TEXT(VLOOKUP(VLOOKUP($C109,順位変動,W$6*2),区間7,4),"#°00'00"))</f>
        <v>#N/A</v>
      </c>
      <c r="Y110" s="107"/>
      <c r="Z110" s="22" t="e">
        <f>TEXT(VLOOKUP($C109,順位変動,Z$6*2),"(#)")</f>
        <v>#N/A</v>
      </c>
      <c r="AA110" s="107" t="e">
        <f>IF(VLOOKUP(VLOOKUP($C109,順位変動,Z$6*2),区間8,4)&lt;10000,TEXT(VLOOKUP(VLOOKUP($C109,順位変動,Z$6*2),区間8,4),"00'00"),TEXT(VLOOKUP(VLOOKUP($C109,順位変動,Z$6*2),区間8,4),"#°00'00"))</f>
        <v>#N/A</v>
      </c>
      <c r="AB110" s="107"/>
      <c r="AC110" s="121" t="e">
        <f>U110</f>
        <v>#N/A</v>
      </c>
      <c r="AD110" s="122"/>
    </row>
    <row r="111" spans="2:30" ht="15" hidden="1" customHeight="1">
      <c r="B111" s="112"/>
      <c r="C111" s="115"/>
      <c r="D111" s="23" t="str">
        <f>IF(COUNT(C109)=0,"",TEXT(VLOOKUP(B109,区間6,4),"00分00秒"))</f>
        <v/>
      </c>
      <c r="E111" s="30" t="e">
        <f>TEXT(VLOOKUP($C109,順位変動,E$6*2),"(#)")</f>
        <v>#N/A</v>
      </c>
      <c r="F111" s="123" t="e">
        <f>IF(VLOOKUP(VLOOKUP($C109,順位変動,E$6*2),区間1,4)&lt;10000,TEXT(VLOOKUP(VLOOKUP($C109,順位変動,E$6*2),区間1,4),"00'00"),TEXT(VLOOKUP(VLOOKUP($C109,順位変動,E$6*2),区間1,4),"#°00'00"))</f>
        <v>#N/A</v>
      </c>
      <c r="G111" s="123"/>
      <c r="H111" s="31" t="e">
        <f>TEXT(VLOOKUP($C109,区間記録2,2),"(#)")</f>
        <v>#N/A</v>
      </c>
      <c r="I111" s="123" t="e">
        <f>TEXT(VLOOKUP($C109,区間記録2,4),"00'00")</f>
        <v>#N/A</v>
      </c>
      <c r="J111" s="123"/>
      <c r="K111" s="31" t="e">
        <f>TEXT(VLOOKUP($C109,区間記録3,2),"(#)")</f>
        <v>#N/A</v>
      </c>
      <c r="L111" s="123" t="e">
        <f>TEXT(VLOOKUP($C109,区間記録3,4),"00'00")</f>
        <v>#N/A</v>
      </c>
      <c r="M111" s="123"/>
      <c r="N111" s="31" t="e">
        <f>TEXT(VLOOKUP($C109,区間記録4,2),"(#)")</f>
        <v>#N/A</v>
      </c>
      <c r="O111" s="123" t="e">
        <f>TEXT(VLOOKUP($C109,区間記録4,4),"00'00")</f>
        <v>#N/A</v>
      </c>
      <c r="P111" s="123"/>
      <c r="Q111" s="31" t="e">
        <f>TEXT(VLOOKUP($C109,区間記録5,2),"(#)")</f>
        <v>#N/A</v>
      </c>
      <c r="R111" s="123" t="e">
        <f>TEXT(VLOOKUP($C109,区間記録5,4),"00'00")</f>
        <v>#N/A</v>
      </c>
      <c r="S111" s="123"/>
      <c r="T111" s="31" t="e">
        <f>TEXT(VLOOKUP($C109,区間記録6,2),"(#)")</f>
        <v>#N/A</v>
      </c>
      <c r="U111" s="123" t="e">
        <f>TEXT(VLOOKUP($C109,区間記録6,4),"00'00")</f>
        <v>#N/A</v>
      </c>
      <c r="V111" s="124"/>
      <c r="W111" s="31" t="e">
        <f>TEXT(VLOOKUP($C109,区間記録7,2),"(#)")</f>
        <v>#N/A</v>
      </c>
      <c r="X111" s="123" t="e">
        <f>TEXT(VLOOKUP($C109,区間記録7,4),"00'00")</f>
        <v>#N/A</v>
      </c>
      <c r="Y111" s="123"/>
      <c r="Z111" s="31" t="e">
        <f>TEXT(VLOOKUP($C109,区間記録8,2),"(#)")</f>
        <v>#N/A</v>
      </c>
      <c r="AA111" s="123" t="e">
        <f>TEXT(VLOOKUP($C109,区間記録8,4),"00'00")</f>
        <v>#N/A</v>
      </c>
      <c r="AB111" s="123"/>
      <c r="AC111" s="24" t="e">
        <f>TEXT(VLOOKUP(C109,躍進,6),"(#)")</f>
        <v>#N/A</v>
      </c>
      <c r="AD111" s="25" t="e">
        <f>IF(VLOOKUP(C109,躍進,4)="","",IF(VLOOKUP(C109,躍進,4)&lt;0,TEXT(INT(ABS(VLOOKUP(C109,躍進,4))/60)*100+MOD(ABS(VLOOKUP(C109,躍進,4)),60),"-00'00"),TEXT(INT(VLOOKUP(C109,躍進,4)/60)*100+MOD(VLOOKUP(C109,躍進,4),60),"+00'00")))</f>
        <v>#N/A</v>
      </c>
    </row>
    <row r="112" spans="2:30" ht="15" hidden="1" customHeight="1">
      <c r="B112" s="112">
        <v>35</v>
      </c>
      <c r="C112" s="120" t="str">
        <f>VLOOKUP(B112,区間6,2)</f>
        <v/>
      </c>
      <c r="D112" s="42" t="str">
        <f>IF(COUNT(C112)=0,"",VLOOKUP(C112,出場校,2))</f>
        <v/>
      </c>
      <c r="E112" s="117" t="str">
        <f>IF(COUNT($C112)=0,"",VLOOKUP($C112,選手名,VLOOKUP($C112,オーダー,E$6+1)+1))</f>
        <v/>
      </c>
      <c r="F112" s="117"/>
      <c r="G112" s="28" t="str">
        <f>IF(COUNT($C112)=0,"",VLOOKUP($C112,選手学年,VLOOKUP($C112,オーダー,E$6+1)+1))</f>
        <v/>
      </c>
      <c r="H112" s="116" t="str">
        <f>IF(COUNT($C112)=0,"",VLOOKUP($C112,選手名,VLOOKUP($C112,オーダー,H$6+1)+1))</f>
        <v/>
      </c>
      <c r="I112" s="117"/>
      <c r="J112" s="28" t="str">
        <f>IF(COUNT($C112)=0,"",VLOOKUP($C112,選手学年,VLOOKUP($C112,オーダー,H$6+1)+1))</f>
        <v/>
      </c>
      <c r="K112" s="116" t="str">
        <f>IF(COUNT($C112)=0,"",VLOOKUP($C112,選手名,VLOOKUP($C112,オーダー,K$6+1)+1))</f>
        <v/>
      </c>
      <c r="L112" s="117"/>
      <c r="M112" s="28" t="str">
        <f>IF(COUNT($C112)=0,"",VLOOKUP($C112,選手学年,VLOOKUP($C112,オーダー,K$6+1)+1))</f>
        <v/>
      </c>
      <c r="N112" s="116" t="str">
        <f>IF(COUNT($C112)=0,"",VLOOKUP($C112,選手名,VLOOKUP($C112,オーダー,N$6+1)+1))</f>
        <v/>
      </c>
      <c r="O112" s="117"/>
      <c r="P112" s="28" t="str">
        <f>IF(COUNT($C112)=0,"",VLOOKUP($C112,選手学年,VLOOKUP($C112,オーダー,N$6+1)+1))</f>
        <v/>
      </c>
      <c r="Q112" s="116" t="str">
        <f>IF(COUNT($C112)=0,"",VLOOKUP($C112,選手名,VLOOKUP($C112,オーダー,Q$6+1)+1))</f>
        <v/>
      </c>
      <c r="R112" s="117"/>
      <c r="S112" s="28" t="str">
        <f>IF(COUNT($C112)=0,"",VLOOKUP($C112,選手学年,VLOOKUP($C112,オーダー,Q$6+1)+1))</f>
        <v/>
      </c>
      <c r="T112" s="116" t="str">
        <f>IF(COUNT($C112)=0,"",VLOOKUP($C112,選手名,VLOOKUP($C112,オーダー,T$6+1)+1))</f>
        <v/>
      </c>
      <c r="U112" s="117"/>
      <c r="V112" s="29" t="str">
        <f>IF(COUNT($C112)=0,"",VLOOKUP($C112,選手学年,VLOOKUP($C112,オーダー,T$6+1)+1))</f>
        <v/>
      </c>
      <c r="W112" s="116" t="str">
        <f>IF(COUNT($C112)=0,"",VLOOKUP($C112,選手名,VLOOKUP($C112,オーダー,W$6+1)+1))</f>
        <v/>
      </c>
      <c r="X112" s="117"/>
      <c r="Y112" s="28" t="str">
        <f>IF(COUNT($C112)=0,"",VLOOKUP($C112,選手学年,VLOOKUP($C112,オーダー,W$6+1)+1))</f>
        <v/>
      </c>
      <c r="Z112" s="116" t="str">
        <f>IF(COUNT($C112)=0,"",VLOOKUP($C112,選手名,VLOOKUP($C112,オーダー,Z$6+1)+1))</f>
        <v/>
      </c>
      <c r="AA112" s="117"/>
      <c r="AB112" s="28" t="str">
        <f>IF(COUNT($C112)=0,"",VLOOKUP($C112,選手学年,VLOOKUP($C112,オーダー,Z$6+1)+1))</f>
        <v/>
      </c>
      <c r="AC112" s="118" t="e">
        <f>TEXT(VLOOKUP(C112,出場校,6)*10000+VLOOKUP(C112,出場校,7)*100+VLOOKUP(C112,出場校,8),"00'00")</f>
        <v>#N/A</v>
      </c>
      <c r="AD112" s="119"/>
    </row>
    <row r="113" spans="2:30" ht="15" hidden="1" customHeight="1">
      <c r="B113" s="112"/>
      <c r="C113" s="114"/>
      <c r="D113" s="20" t="str">
        <f>IF(COUNT(C112)=0,"",TEXT(VLOOKUP(C112,出場校,3),"(@)"))</f>
        <v/>
      </c>
      <c r="E113" s="21"/>
      <c r="F113" s="107"/>
      <c r="G113" s="107"/>
      <c r="H113" s="22" t="e">
        <f>TEXT(VLOOKUP($C112,順位変動,H$6*2),"(#)")</f>
        <v>#N/A</v>
      </c>
      <c r="I113" s="107" t="e">
        <f>IF(VLOOKUP(VLOOKUP($C112,順位変動,H$6*2),区間2,4)&lt;10000,TEXT(VLOOKUP(VLOOKUP($C112,順位変動,H$6*2),区間2,4),"00'00"),TEXT(VLOOKUP(VLOOKUP($C112,順位変動,H$6*2),区間2,4),"#°00'00"))</f>
        <v>#N/A</v>
      </c>
      <c r="J113" s="107"/>
      <c r="K113" s="22" t="e">
        <f>TEXT(VLOOKUP($C112,順位変動,K$6*2),"(#)")</f>
        <v>#N/A</v>
      </c>
      <c r="L113" s="107" t="e">
        <f>IF(VLOOKUP(VLOOKUP($C112,順位変動,K$6*2),区間3,4)&lt;10000,TEXT(VLOOKUP(VLOOKUP($C112,順位変動,K$6*2),区間3,4),"00'00"),TEXT(VLOOKUP(VLOOKUP($C112,順位変動,K$6*2),区間3,4),"#°00'00"))</f>
        <v>#N/A</v>
      </c>
      <c r="M113" s="107"/>
      <c r="N113" s="22" t="e">
        <f>TEXT(VLOOKUP($C112,順位変動,N$6*2),"(#)")</f>
        <v>#N/A</v>
      </c>
      <c r="O113" s="107" t="e">
        <f>IF(VLOOKUP(VLOOKUP($C112,順位変動,N$6*2),区間4,4)&lt;10000,TEXT(VLOOKUP(VLOOKUP($C112,順位変動,N$6*2),区間4,4),"00'00"),TEXT(VLOOKUP(VLOOKUP($C112,順位変動,N$6*2),区間4,4),"#°00'00"))</f>
        <v>#N/A</v>
      </c>
      <c r="P113" s="107"/>
      <c r="Q113" s="22" t="e">
        <f>TEXT(VLOOKUP($C112,順位変動,Q$6*2),"(#)")</f>
        <v>#N/A</v>
      </c>
      <c r="R113" s="107" t="e">
        <f>IF(VLOOKUP(VLOOKUP($C112,順位変動,Q$6*2),区間5,4)&lt;10000,TEXT(VLOOKUP(VLOOKUP($C112,順位変動,Q$6*2),区間5,4),"00'00"),TEXT(VLOOKUP(VLOOKUP($C112,順位変動,Q$6*2),区間5,4),"#°00'00"))</f>
        <v>#N/A</v>
      </c>
      <c r="S113" s="107"/>
      <c r="T113" s="22" t="e">
        <f>TEXT(VLOOKUP($C112,順位変動,T$6*2),"(#)")</f>
        <v>#N/A</v>
      </c>
      <c r="U113" s="107" t="e">
        <f>IF(VLOOKUP(VLOOKUP($C112,順位変動,T$6*2),区間6,4)&lt;10000,TEXT(VLOOKUP(VLOOKUP($C112,順位変動,T$6*2),区間6,4),"00'00"),TEXT(VLOOKUP(VLOOKUP($C112,順位変動,T$6*2),区間6,4),"#°00'00"))</f>
        <v>#N/A</v>
      </c>
      <c r="V113" s="108"/>
      <c r="W113" s="22" t="e">
        <f>TEXT(VLOOKUP($C112,順位変動,W$6*2),"(#)")</f>
        <v>#N/A</v>
      </c>
      <c r="X113" s="107" t="e">
        <f>IF(VLOOKUP(VLOOKUP($C112,順位変動,W$6*2),区間7,4)&lt;10000,TEXT(VLOOKUP(VLOOKUP($C112,順位変動,W$6*2),区間7,4),"00'00"),TEXT(VLOOKUP(VLOOKUP($C112,順位変動,W$6*2),区間7,4),"#°00'00"))</f>
        <v>#N/A</v>
      </c>
      <c r="Y113" s="107"/>
      <c r="Z113" s="22" t="e">
        <f>TEXT(VLOOKUP($C112,順位変動,Z$6*2),"(#)")</f>
        <v>#N/A</v>
      </c>
      <c r="AA113" s="107" t="e">
        <f>IF(VLOOKUP(VLOOKUP($C112,順位変動,Z$6*2),区間8,4)&lt;10000,TEXT(VLOOKUP(VLOOKUP($C112,順位変動,Z$6*2),区間8,4),"00'00"),TEXT(VLOOKUP(VLOOKUP($C112,順位変動,Z$6*2),区間8,4),"#°00'00"))</f>
        <v>#N/A</v>
      </c>
      <c r="AB113" s="107"/>
      <c r="AC113" s="121" t="e">
        <f>U113</f>
        <v>#N/A</v>
      </c>
      <c r="AD113" s="122"/>
    </row>
    <row r="114" spans="2:30" ht="15" hidden="1" customHeight="1">
      <c r="B114" s="112"/>
      <c r="C114" s="115"/>
      <c r="D114" s="23" t="str">
        <f>IF(COUNT(C112)=0,"",TEXT(VLOOKUP(B112,区間6,4),"00分00秒"))</f>
        <v/>
      </c>
      <c r="E114" s="30" t="e">
        <f>TEXT(VLOOKUP($C112,順位変動,E$6*2),"(#)")</f>
        <v>#N/A</v>
      </c>
      <c r="F114" s="123" t="e">
        <f>IF(VLOOKUP(VLOOKUP($C112,順位変動,E$6*2),区間1,4)&lt;10000,TEXT(VLOOKUP(VLOOKUP($C112,順位変動,E$6*2),区間1,4),"00'00"),TEXT(VLOOKUP(VLOOKUP($C112,順位変動,E$6*2),区間1,4),"#°00'00"))</f>
        <v>#N/A</v>
      </c>
      <c r="G114" s="123"/>
      <c r="H114" s="31" t="e">
        <f>TEXT(VLOOKUP($C112,区間記録2,2),"(#)")</f>
        <v>#N/A</v>
      </c>
      <c r="I114" s="123" t="e">
        <f>TEXT(VLOOKUP($C112,区間記録2,4),"00'00")</f>
        <v>#N/A</v>
      </c>
      <c r="J114" s="123"/>
      <c r="K114" s="31" t="e">
        <f>TEXT(VLOOKUP($C112,区間記録3,2),"(#)")</f>
        <v>#N/A</v>
      </c>
      <c r="L114" s="123" t="e">
        <f>TEXT(VLOOKUP($C112,区間記録3,4),"00'00")</f>
        <v>#N/A</v>
      </c>
      <c r="M114" s="123"/>
      <c r="N114" s="31" t="e">
        <f>TEXT(VLOOKUP($C112,区間記録4,2),"(#)")</f>
        <v>#N/A</v>
      </c>
      <c r="O114" s="123" t="e">
        <f>TEXT(VLOOKUP($C112,区間記録4,4),"00'00")</f>
        <v>#N/A</v>
      </c>
      <c r="P114" s="123"/>
      <c r="Q114" s="31" t="e">
        <f>TEXT(VLOOKUP($C112,区間記録5,2),"(#)")</f>
        <v>#N/A</v>
      </c>
      <c r="R114" s="123" t="e">
        <f>TEXT(VLOOKUP($C112,区間記録5,4),"00'00")</f>
        <v>#N/A</v>
      </c>
      <c r="S114" s="123"/>
      <c r="T114" s="31" t="e">
        <f>TEXT(VLOOKUP($C112,区間記録6,2),"(#)")</f>
        <v>#N/A</v>
      </c>
      <c r="U114" s="123" t="e">
        <f>TEXT(VLOOKUP($C112,区間記録6,4),"00'00")</f>
        <v>#N/A</v>
      </c>
      <c r="V114" s="124"/>
      <c r="W114" s="31" t="e">
        <f>TEXT(VLOOKUP($C112,区間記録7,2),"(#)")</f>
        <v>#N/A</v>
      </c>
      <c r="X114" s="123" t="e">
        <f>TEXT(VLOOKUP($C112,区間記録7,4),"00'00")</f>
        <v>#N/A</v>
      </c>
      <c r="Y114" s="123"/>
      <c r="Z114" s="31" t="e">
        <f>TEXT(VLOOKUP($C112,区間記録8,2),"(#)")</f>
        <v>#N/A</v>
      </c>
      <c r="AA114" s="123" t="e">
        <f>TEXT(VLOOKUP($C112,区間記録8,4),"00'00")</f>
        <v>#N/A</v>
      </c>
      <c r="AB114" s="123"/>
      <c r="AC114" s="24" t="e">
        <f>TEXT(VLOOKUP(C112,躍進,6),"(#)")</f>
        <v>#N/A</v>
      </c>
      <c r="AD114" s="25" t="e">
        <f>IF(VLOOKUP(C112,躍進,4)="","",IF(VLOOKUP(C112,躍進,4)&lt;0,TEXT(INT(ABS(VLOOKUP(C112,躍進,4))/60)*100+MOD(ABS(VLOOKUP(C112,躍進,4)),60),"-00'00"),TEXT(INT(VLOOKUP(C112,躍進,4)/60)*100+MOD(VLOOKUP(C112,躍進,4),60),"+00'00")))</f>
        <v>#N/A</v>
      </c>
    </row>
    <row r="115" spans="2:30" ht="15" hidden="1" customHeight="1">
      <c r="B115" s="112">
        <v>36</v>
      </c>
      <c r="C115" s="120" t="str">
        <f>VLOOKUP(B115,区間6,2)</f>
        <v/>
      </c>
      <c r="D115" s="42" t="str">
        <f>IF(COUNT(C115)=0,"",VLOOKUP(C115,出場校,2))</f>
        <v/>
      </c>
      <c r="E115" s="117" t="str">
        <f>IF(COUNT($C115)=0,"",VLOOKUP($C115,選手名,VLOOKUP($C115,オーダー,E$6+1)+1))</f>
        <v/>
      </c>
      <c r="F115" s="117"/>
      <c r="G115" s="28" t="str">
        <f>IF(COUNT($C115)=0,"",VLOOKUP($C115,選手学年,VLOOKUP($C115,オーダー,E$6+1)+1))</f>
        <v/>
      </c>
      <c r="H115" s="116" t="str">
        <f>IF(COUNT($C115)=0,"",VLOOKUP($C115,選手名,VLOOKUP($C115,オーダー,H$6+1)+1))</f>
        <v/>
      </c>
      <c r="I115" s="117"/>
      <c r="J115" s="28" t="str">
        <f>IF(COUNT($C115)=0,"",VLOOKUP($C115,選手学年,VLOOKUP($C115,オーダー,H$6+1)+1))</f>
        <v/>
      </c>
      <c r="K115" s="116" t="str">
        <f>IF(COUNT($C115)=0,"",VLOOKUP($C115,選手名,VLOOKUP($C115,オーダー,K$6+1)+1))</f>
        <v/>
      </c>
      <c r="L115" s="117"/>
      <c r="M115" s="28" t="str">
        <f>IF(COUNT($C115)=0,"",VLOOKUP($C115,選手学年,VLOOKUP($C115,オーダー,K$6+1)+1))</f>
        <v/>
      </c>
      <c r="N115" s="116" t="str">
        <f>IF(COUNT($C115)=0,"",VLOOKUP($C115,選手名,VLOOKUP($C115,オーダー,N$6+1)+1))</f>
        <v/>
      </c>
      <c r="O115" s="117"/>
      <c r="P115" s="28" t="str">
        <f>IF(COUNT($C115)=0,"",VLOOKUP($C115,選手学年,VLOOKUP($C115,オーダー,N$6+1)+1))</f>
        <v/>
      </c>
      <c r="Q115" s="116" t="str">
        <f>IF(COUNT($C115)=0,"",VLOOKUP($C115,選手名,VLOOKUP($C115,オーダー,Q$6+1)+1))</f>
        <v/>
      </c>
      <c r="R115" s="117"/>
      <c r="S115" s="28" t="str">
        <f>IF(COUNT($C115)=0,"",VLOOKUP($C115,選手学年,VLOOKUP($C115,オーダー,Q$6+1)+1))</f>
        <v/>
      </c>
      <c r="T115" s="116" t="str">
        <f>IF(COUNT($C115)=0,"",VLOOKUP($C115,選手名,VLOOKUP($C115,オーダー,T$6+1)+1))</f>
        <v/>
      </c>
      <c r="U115" s="117"/>
      <c r="V115" s="29" t="str">
        <f>IF(COUNT($C115)=0,"",VLOOKUP($C115,選手学年,VLOOKUP($C115,オーダー,T$6+1)+1))</f>
        <v/>
      </c>
      <c r="W115" s="116" t="str">
        <f>IF(COUNT($C115)=0,"",VLOOKUP($C115,選手名,VLOOKUP($C115,オーダー,W$6+1)+1))</f>
        <v/>
      </c>
      <c r="X115" s="117"/>
      <c r="Y115" s="28" t="str">
        <f>IF(COUNT($C115)=0,"",VLOOKUP($C115,選手学年,VLOOKUP($C115,オーダー,W$6+1)+1))</f>
        <v/>
      </c>
      <c r="Z115" s="116" t="str">
        <f>IF(COUNT($C115)=0,"",VLOOKUP($C115,選手名,VLOOKUP($C115,オーダー,Z$6+1)+1))</f>
        <v/>
      </c>
      <c r="AA115" s="117"/>
      <c r="AB115" s="28" t="str">
        <f>IF(COUNT($C115)=0,"",VLOOKUP($C115,選手学年,VLOOKUP($C115,オーダー,Z$6+1)+1))</f>
        <v/>
      </c>
      <c r="AC115" s="118" t="e">
        <f>TEXT(VLOOKUP(C115,出場校,6)*10000+VLOOKUP(C115,出場校,7)*100+VLOOKUP(C115,出場校,8),"00'00")</f>
        <v>#N/A</v>
      </c>
      <c r="AD115" s="119"/>
    </row>
    <row r="116" spans="2:30" ht="15" hidden="1" customHeight="1">
      <c r="B116" s="112"/>
      <c r="C116" s="114"/>
      <c r="D116" s="20" t="str">
        <f>IF(COUNT(C115)=0,"",TEXT(VLOOKUP(C115,出場校,3),"(@)"))</f>
        <v/>
      </c>
      <c r="E116" s="21"/>
      <c r="F116" s="107"/>
      <c r="G116" s="107"/>
      <c r="H116" s="22" t="e">
        <f>TEXT(VLOOKUP($C115,順位変動,H$6*2),"(#)")</f>
        <v>#N/A</v>
      </c>
      <c r="I116" s="107" t="e">
        <f>IF(VLOOKUP(VLOOKUP($C115,順位変動,H$6*2),区間2,4)&lt;10000,TEXT(VLOOKUP(VLOOKUP($C115,順位変動,H$6*2),区間2,4),"00'00"),TEXT(VLOOKUP(VLOOKUP($C115,順位変動,H$6*2),区間2,4),"#°00'00"))</f>
        <v>#N/A</v>
      </c>
      <c r="J116" s="107"/>
      <c r="K116" s="22" t="e">
        <f>TEXT(VLOOKUP($C115,順位変動,K$6*2),"(#)")</f>
        <v>#N/A</v>
      </c>
      <c r="L116" s="107" t="e">
        <f>IF(VLOOKUP(VLOOKUP($C115,順位変動,K$6*2),区間3,4)&lt;10000,TEXT(VLOOKUP(VLOOKUP($C115,順位変動,K$6*2),区間3,4),"00'00"),TEXT(VLOOKUP(VLOOKUP($C115,順位変動,K$6*2),区間3,4),"#°00'00"))</f>
        <v>#N/A</v>
      </c>
      <c r="M116" s="107"/>
      <c r="N116" s="22" t="e">
        <f>TEXT(VLOOKUP($C115,順位変動,N$6*2),"(#)")</f>
        <v>#N/A</v>
      </c>
      <c r="O116" s="107" t="e">
        <f>IF(VLOOKUP(VLOOKUP($C115,順位変動,N$6*2),区間4,4)&lt;10000,TEXT(VLOOKUP(VLOOKUP($C115,順位変動,N$6*2),区間4,4),"00'00"),TEXT(VLOOKUP(VLOOKUP($C115,順位変動,N$6*2),区間4,4),"#°00'00"))</f>
        <v>#N/A</v>
      </c>
      <c r="P116" s="107"/>
      <c r="Q116" s="22" t="e">
        <f>TEXT(VLOOKUP($C115,順位変動,Q$6*2),"(#)")</f>
        <v>#N/A</v>
      </c>
      <c r="R116" s="107" t="e">
        <f>IF(VLOOKUP(VLOOKUP($C115,順位変動,Q$6*2),区間5,4)&lt;10000,TEXT(VLOOKUP(VLOOKUP($C115,順位変動,Q$6*2),区間5,4),"00'00"),TEXT(VLOOKUP(VLOOKUP($C115,順位変動,Q$6*2),区間5,4),"#°00'00"))</f>
        <v>#N/A</v>
      </c>
      <c r="S116" s="107"/>
      <c r="T116" s="22" t="e">
        <f>TEXT(VLOOKUP($C115,順位変動,T$6*2),"(#)")</f>
        <v>#N/A</v>
      </c>
      <c r="U116" s="107" t="e">
        <f>IF(VLOOKUP(VLOOKUP($C115,順位変動,T$6*2),区間6,4)&lt;10000,TEXT(VLOOKUP(VLOOKUP($C115,順位変動,T$6*2),区間6,4),"00'00"),TEXT(VLOOKUP(VLOOKUP($C115,順位変動,T$6*2),区間6,4),"#°00'00"))</f>
        <v>#N/A</v>
      </c>
      <c r="V116" s="108"/>
      <c r="W116" s="22" t="e">
        <f>TEXT(VLOOKUP($C115,順位変動,W$6*2),"(#)")</f>
        <v>#N/A</v>
      </c>
      <c r="X116" s="107" t="e">
        <f>IF(VLOOKUP(VLOOKUP($C115,順位変動,W$6*2),区間7,4)&lt;10000,TEXT(VLOOKUP(VLOOKUP($C115,順位変動,W$6*2),区間7,4),"00'00"),TEXT(VLOOKUP(VLOOKUP($C115,順位変動,W$6*2),区間7,4),"#°00'00"))</f>
        <v>#N/A</v>
      </c>
      <c r="Y116" s="107"/>
      <c r="Z116" s="22" t="e">
        <f>TEXT(VLOOKUP($C115,順位変動,Z$6*2),"(#)")</f>
        <v>#N/A</v>
      </c>
      <c r="AA116" s="107" t="e">
        <f>IF(VLOOKUP(VLOOKUP($C115,順位変動,Z$6*2),区間8,4)&lt;10000,TEXT(VLOOKUP(VLOOKUP($C115,順位変動,Z$6*2),区間8,4),"00'00"),TEXT(VLOOKUP(VLOOKUP($C115,順位変動,Z$6*2),区間8,4),"#°00'00"))</f>
        <v>#N/A</v>
      </c>
      <c r="AB116" s="107"/>
      <c r="AC116" s="121" t="e">
        <f>U116</f>
        <v>#N/A</v>
      </c>
      <c r="AD116" s="122"/>
    </row>
    <row r="117" spans="2:30" ht="15" hidden="1" customHeight="1">
      <c r="B117" s="112"/>
      <c r="C117" s="115"/>
      <c r="D117" s="23" t="str">
        <f>IF(COUNT(C115)=0,"",TEXT(VLOOKUP(B115,区間6,4),"00分00秒"))</f>
        <v/>
      </c>
      <c r="E117" s="30" t="e">
        <f>TEXT(VLOOKUP($C115,順位変動,E$6*2),"(#)")</f>
        <v>#N/A</v>
      </c>
      <c r="F117" s="123" t="e">
        <f>IF(VLOOKUP(VLOOKUP($C115,順位変動,E$6*2),区間1,4)&lt;10000,TEXT(VLOOKUP(VLOOKUP($C115,順位変動,E$6*2),区間1,4),"00'00"),TEXT(VLOOKUP(VLOOKUP($C115,順位変動,E$6*2),区間1,4),"#°00'00"))</f>
        <v>#N/A</v>
      </c>
      <c r="G117" s="123"/>
      <c r="H117" s="31" t="e">
        <f>TEXT(VLOOKUP($C115,区間記録2,2),"(#)")</f>
        <v>#N/A</v>
      </c>
      <c r="I117" s="123" t="e">
        <f>TEXT(VLOOKUP($C115,区間記録2,4),"00'00")</f>
        <v>#N/A</v>
      </c>
      <c r="J117" s="123"/>
      <c r="K117" s="31" t="e">
        <f>TEXT(VLOOKUP($C115,区間記録3,2),"(#)")</f>
        <v>#N/A</v>
      </c>
      <c r="L117" s="123" t="e">
        <f>TEXT(VLOOKUP($C115,区間記録3,4),"00'00")</f>
        <v>#N/A</v>
      </c>
      <c r="M117" s="123"/>
      <c r="N117" s="31" t="e">
        <f>TEXT(VLOOKUP($C115,区間記録4,2),"(#)")</f>
        <v>#N/A</v>
      </c>
      <c r="O117" s="123" t="e">
        <f>TEXT(VLOOKUP($C115,区間記録4,4),"00'00")</f>
        <v>#N/A</v>
      </c>
      <c r="P117" s="123"/>
      <c r="Q117" s="31" t="e">
        <f>TEXT(VLOOKUP($C115,区間記録5,2),"(#)")</f>
        <v>#N/A</v>
      </c>
      <c r="R117" s="123" t="e">
        <f>TEXT(VLOOKUP($C115,区間記録5,4),"00'00")</f>
        <v>#N/A</v>
      </c>
      <c r="S117" s="123"/>
      <c r="T117" s="31" t="e">
        <f>TEXT(VLOOKUP($C115,区間記録6,2),"(#)")</f>
        <v>#N/A</v>
      </c>
      <c r="U117" s="123" t="e">
        <f>TEXT(VLOOKUP($C115,区間記録6,4),"00'00")</f>
        <v>#N/A</v>
      </c>
      <c r="V117" s="124"/>
      <c r="W117" s="31" t="e">
        <f>TEXT(VLOOKUP($C115,区間記録7,2),"(#)")</f>
        <v>#N/A</v>
      </c>
      <c r="X117" s="123" t="e">
        <f>TEXT(VLOOKUP($C115,区間記録7,4),"00'00")</f>
        <v>#N/A</v>
      </c>
      <c r="Y117" s="123"/>
      <c r="Z117" s="31" t="e">
        <f>TEXT(VLOOKUP($C115,区間記録8,2),"(#)")</f>
        <v>#N/A</v>
      </c>
      <c r="AA117" s="123" t="e">
        <f>TEXT(VLOOKUP($C115,区間記録8,4),"00'00")</f>
        <v>#N/A</v>
      </c>
      <c r="AB117" s="123"/>
      <c r="AC117" s="24" t="e">
        <f>TEXT(VLOOKUP(C115,躍進,6),"(#)")</f>
        <v>#N/A</v>
      </c>
      <c r="AD117" s="25" t="e">
        <f>IF(VLOOKUP(C115,躍進,4)="","",IF(VLOOKUP(C115,躍進,4)&lt;0,TEXT(INT(ABS(VLOOKUP(C115,躍進,4))/60)*100+MOD(ABS(VLOOKUP(C115,躍進,4)),60),"-00'00"),TEXT(INT(VLOOKUP(C115,躍進,4)/60)*100+MOD(VLOOKUP(C115,躍進,4),60),"+00'00")))</f>
        <v>#N/A</v>
      </c>
    </row>
    <row r="118" spans="2:30" ht="15" hidden="1" customHeight="1">
      <c r="B118" s="112">
        <v>37</v>
      </c>
      <c r="C118" s="120" t="str">
        <f>VLOOKUP(B118,区間6,2)</f>
        <v/>
      </c>
      <c r="D118" s="42" t="str">
        <f>IF(COUNT(C118)=0,"",VLOOKUP(C118,出場校,2))</f>
        <v/>
      </c>
      <c r="E118" s="117" t="str">
        <f>IF(COUNT($C118)=0,"",VLOOKUP($C118,選手名,VLOOKUP($C118,オーダー,E$6+1)+1))</f>
        <v/>
      </c>
      <c r="F118" s="117"/>
      <c r="G118" s="28" t="str">
        <f>IF(COUNT($C118)=0,"",VLOOKUP($C118,選手学年,VLOOKUP($C118,オーダー,E$6+1)+1))</f>
        <v/>
      </c>
      <c r="H118" s="116" t="str">
        <f>IF(COUNT($C118)=0,"",VLOOKUP($C118,選手名,VLOOKUP($C118,オーダー,H$6+1)+1))</f>
        <v/>
      </c>
      <c r="I118" s="117"/>
      <c r="J118" s="28" t="str">
        <f>IF(COUNT($C118)=0,"",VLOOKUP($C118,選手学年,VLOOKUP($C118,オーダー,H$6+1)+1))</f>
        <v/>
      </c>
      <c r="K118" s="116" t="str">
        <f>IF(COUNT($C118)=0,"",VLOOKUP($C118,選手名,VLOOKUP($C118,オーダー,K$6+1)+1))</f>
        <v/>
      </c>
      <c r="L118" s="117"/>
      <c r="M118" s="28" t="str">
        <f>IF(COUNT($C118)=0,"",VLOOKUP($C118,選手学年,VLOOKUP($C118,オーダー,K$6+1)+1))</f>
        <v/>
      </c>
      <c r="N118" s="116" t="str">
        <f>IF(COUNT($C118)=0,"",VLOOKUP($C118,選手名,VLOOKUP($C118,オーダー,N$6+1)+1))</f>
        <v/>
      </c>
      <c r="O118" s="117"/>
      <c r="P118" s="28" t="str">
        <f>IF(COUNT($C118)=0,"",VLOOKUP($C118,選手学年,VLOOKUP($C118,オーダー,N$6+1)+1))</f>
        <v/>
      </c>
      <c r="Q118" s="116" t="str">
        <f>IF(COUNT($C118)=0,"",VLOOKUP($C118,選手名,VLOOKUP($C118,オーダー,Q$6+1)+1))</f>
        <v/>
      </c>
      <c r="R118" s="117"/>
      <c r="S118" s="28" t="str">
        <f>IF(COUNT($C118)=0,"",VLOOKUP($C118,選手学年,VLOOKUP($C118,オーダー,Q$6+1)+1))</f>
        <v/>
      </c>
      <c r="T118" s="116" t="str">
        <f>IF(COUNT($C118)=0,"",VLOOKUP($C118,選手名,VLOOKUP($C118,オーダー,T$6+1)+1))</f>
        <v/>
      </c>
      <c r="U118" s="117"/>
      <c r="V118" s="29" t="str">
        <f>IF(COUNT($C118)=0,"",VLOOKUP($C118,選手学年,VLOOKUP($C118,オーダー,T$6+1)+1))</f>
        <v/>
      </c>
      <c r="W118" s="116" t="str">
        <f>IF(COUNT($C118)=0,"",VLOOKUP($C118,選手名,VLOOKUP($C118,オーダー,W$6+1)+1))</f>
        <v/>
      </c>
      <c r="X118" s="117"/>
      <c r="Y118" s="28" t="str">
        <f>IF(COUNT($C118)=0,"",VLOOKUP($C118,選手学年,VLOOKUP($C118,オーダー,W$6+1)+1))</f>
        <v/>
      </c>
      <c r="Z118" s="116" t="str">
        <f>IF(COUNT($C118)=0,"",VLOOKUP($C118,選手名,VLOOKUP($C118,オーダー,Z$6+1)+1))</f>
        <v/>
      </c>
      <c r="AA118" s="117"/>
      <c r="AB118" s="28" t="str">
        <f>IF(COUNT($C118)=0,"",VLOOKUP($C118,選手学年,VLOOKUP($C118,オーダー,Z$6+1)+1))</f>
        <v/>
      </c>
      <c r="AC118" s="118" t="e">
        <f>TEXT(VLOOKUP(C118,出場校,6)*10000+VLOOKUP(C118,出場校,7)*100+VLOOKUP(C118,出場校,8),"00'00")</f>
        <v>#N/A</v>
      </c>
      <c r="AD118" s="119"/>
    </row>
    <row r="119" spans="2:30" ht="15" hidden="1" customHeight="1">
      <c r="B119" s="112"/>
      <c r="C119" s="114"/>
      <c r="D119" s="20" t="str">
        <f>IF(COUNT(C118)=0,"",TEXT(VLOOKUP(C118,出場校,3),"(@)"))</f>
        <v/>
      </c>
      <c r="E119" s="21"/>
      <c r="F119" s="107"/>
      <c r="G119" s="107"/>
      <c r="H119" s="22" t="e">
        <f>TEXT(VLOOKUP($C118,順位変動,H$6*2),"(#)")</f>
        <v>#N/A</v>
      </c>
      <c r="I119" s="107" t="e">
        <f>IF(VLOOKUP(VLOOKUP($C118,順位変動,H$6*2),区間2,4)&lt;10000,TEXT(VLOOKUP(VLOOKUP($C118,順位変動,H$6*2),区間2,4),"00'00"),TEXT(VLOOKUP(VLOOKUP($C118,順位変動,H$6*2),区間2,4),"#°00'00"))</f>
        <v>#N/A</v>
      </c>
      <c r="J119" s="107"/>
      <c r="K119" s="22" t="e">
        <f>TEXT(VLOOKUP($C118,順位変動,K$6*2),"(#)")</f>
        <v>#N/A</v>
      </c>
      <c r="L119" s="107" t="e">
        <f>IF(VLOOKUP(VLOOKUP($C118,順位変動,K$6*2),区間3,4)&lt;10000,TEXT(VLOOKUP(VLOOKUP($C118,順位変動,K$6*2),区間3,4),"00'00"),TEXT(VLOOKUP(VLOOKUP($C118,順位変動,K$6*2),区間3,4),"#°00'00"))</f>
        <v>#N/A</v>
      </c>
      <c r="M119" s="107"/>
      <c r="N119" s="22" t="e">
        <f>TEXT(VLOOKUP($C118,順位変動,N$6*2),"(#)")</f>
        <v>#N/A</v>
      </c>
      <c r="O119" s="107" t="e">
        <f>IF(VLOOKUP(VLOOKUP($C118,順位変動,N$6*2),区間4,4)&lt;10000,TEXT(VLOOKUP(VLOOKUP($C118,順位変動,N$6*2),区間4,4),"00'00"),TEXT(VLOOKUP(VLOOKUP($C118,順位変動,N$6*2),区間4,4),"#°00'00"))</f>
        <v>#N/A</v>
      </c>
      <c r="P119" s="107"/>
      <c r="Q119" s="22" t="e">
        <f>TEXT(VLOOKUP($C118,順位変動,Q$6*2),"(#)")</f>
        <v>#N/A</v>
      </c>
      <c r="R119" s="107" t="e">
        <f>IF(VLOOKUP(VLOOKUP($C118,順位変動,Q$6*2),区間5,4)&lt;10000,TEXT(VLOOKUP(VLOOKUP($C118,順位変動,Q$6*2),区間5,4),"00'00"),TEXT(VLOOKUP(VLOOKUP($C118,順位変動,Q$6*2),区間5,4),"#°00'00"))</f>
        <v>#N/A</v>
      </c>
      <c r="S119" s="107"/>
      <c r="T119" s="22" t="e">
        <f>TEXT(VLOOKUP($C118,順位変動,T$6*2),"(#)")</f>
        <v>#N/A</v>
      </c>
      <c r="U119" s="107" t="e">
        <f>IF(VLOOKUP(VLOOKUP($C118,順位変動,T$6*2),区間6,4)&lt;10000,TEXT(VLOOKUP(VLOOKUP($C118,順位変動,T$6*2),区間6,4),"00'00"),TEXT(VLOOKUP(VLOOKUP($C118,順位変動,T$6*2),区間6,4),"#°00'00"))</f>
        <v>#N/A</v>
      </c>
      <c r="V119" s="108"/>
      <c r="W119" s="22" t="e">
        <f>TEXT(VLOOKUP($C118,順位変動,W$6*2),"(#)")</f>
        <v>#N/A</v>
      </c>
      <c r="X119" s="107" t="e">
        <f>IF(VLOOKUP(VLOOKUP($C118,順位変動,W$6*2),区間7,4)&lt;10000,TEXT(VLOOKUP(VLOOKUP($C118,順位変動,W$6*2),区間7,4),"00'00"),TEXT(VLOOKUP(VLOOKUP($C118,順位変動,W$6*2),区間7,4),"#°00'00"))</f>
        <v>#N/A</v>
      </c>
      <c r="Y119" s="107"/>
      <c r="Z119" s="22" t="e">
        <f>TEXT(VLOOKUP($C118,順位変動,Z$6*2),"(#)")</f>
        <v>#N/A</v>
      </c>
      <c r="AA119" s="107" t="e">
        <f>IF(VLOOKUP(VLOOKUP($C118,順位変動,Z$6*2),区間8,4)&lt;10000,TEXT(VLOOKUP(VLOOKUP($C118,順位変動,Z$6*2),区間8,4),"00'00"),TEXT(VLOOKUP(VLOOKUP($C118,順位変動,Z$6*2),区間8,4),"#°00'00"))</f>
        <v>#N/A</v>
      </c>
      <c r="AB119" s="107"/>
      <c r="AC119" s="121" t="e">
        <f>U119</f>
        <v>#N/A</v>
      </c>
      <c r="AD119" s="122"/>
    </row>
    <row r="120" spans="2:30" ht="15" hidden="1" customHeight="1">
      <c r="B120" s="112"/>
      <c r="C120" s="115"/>
      <c r="D120" s="23" t="str">
        <f>IF(COUNT(C118)=0,"",TEXT(VLOOKUP(B118,区間6,4),"00分00秒"))</f>
        <v/>
      </c>
      <c r="E120" s="30" t="e">
        <f>TEXT(VLOOKUP($C118,順位変動,E$6*2),"(#)")</f>
        <v>#N/A</v>
      </c>
      <c r="F120" s="123" t="e">
        <f>IF(VLOOKUP(VLOOKUP($C118,順位変動,E$6*2),区間1,4)&lt;10000,TEXT(VLOOKUP(VLOOKUP($C118,順位変動,E$6*2),区間1,4),"00'00"),TEXT(VLOOKUP(VLOOKUP($C118,順位変動,E$6*2),区間1,4),"#°00'00"))</f>
        <v>#N/A</v>
      </c>
      <c r="G120" s="123"/>
      <c r="H120" s="31" t="e">
        <f>TEXT(VLOOKUP($C118,区間記録2,2),"(#)")</f>
        <v>#N/A</v>
      </c>
      <c r="I120" s="123" t="e">
        <f>TEXT(VLOOKUP($C118,区間記録2,4),"00'00")</f>
        <v>#N/A</v>
      </c>
      <c r="J120" s="123"/>
      <c r="K120" s="31" t="e">
        <f>TEXT(VLOOKUP($C118,区間記録3,2),"(#)")</f>
        <v>#N/A</v>
      </c>
      <c r="L120" s="123" t="e">
        <f>TEXT(VLOOKUP($C118,区間記録3,4),"00'00")</f>
        <v>#N/A</v>
      </c>
      <c r="M120" s="123"/>
      <c r="N120" s="31" t="e">
        <f>TEXT(VLOOKUP($C118,区間記録4,2),"(#)")</f>
        <v>#N/A</v>
      </c>
      <c r="O120" s="123" t="e">
        <f>TEXT(VLOOKUP($C118,区間記録4,4),"00'00")</f>
        <v>#N/A</v>
      </c>
      <c r="P120" s="123"/>
      <c r="Q120" s="31" t="e">
        <f>TEXT(VLOOKUP($C118,区間記録5,2),"(#)")</f>
        <v>#N/A</v>
      </c>
      <c r="R120" s="123" t="e">
        <f>TEXT(VLOOKUP($C118,区間記録5,4),"00'00")</f>
        <v>#N/A</v>
      </c>
      <c r="S120" s="123"/>
      <c r="T120" s="31" t="e">
        <f>TEXT(VLOOKUP($C118,区間記録6,2),"(#)")</f>
        <v>#N/A</v>
      </c>
      <c r="U120" s="123" t="e">
        <f>TEXT(VLOOKUP($C118,区間記録6,4),"00'00")</f>
        <v>#N/A</v>
      </c>
      <c r="V120" s="124"/>
      <c r="W120" s="31" t="e">
        <f>TEXT(VLOOKUP($C118,区間記録7,2),"(#)")</f>
        <v>#N/A</v>
      </c>
      <c r="X120" s="123" t="e">
        <f>TEXT(VLOOKUP($C118,区間記録7,4),"00'00")</f>
        <v>#N/A</v>
      </c>
      <c r="Y120" s="123"/>
      <c r="Z120" s="31" t="e">
        <f>TEXT(VLOOKUP($C118,区間記録8,2),"(#)")</f>
        <v>#N/A</v>
      </c>
      <c r="AA120" s="123" t="e">
        <f>TEXT(VLOOKUP($C118,区間記録8,4),"00'00")</f>
        <v>#N/A</v>
      </c>
      <c r="AB120" s="123"/>
      <c r="AC120" s="24" t="e">
        <f>TEXT(VLOOKUP(C118,躍進,6),"(#)")</f>
        <v>#N/A</v>
      </c>
      <c r="AD120" s="25" t="e">
        <f>IF(VLOOKUP(C118,躍進,4)="","",IF(VLOOKUP(C118,躍進,4)&lt;0,TEXT(INT(ABS(VLOOKUP(C118,躍進,4))/60)*100+MOD(ABS(VLOOKUP(C118,躍進,4)),60),"-00'00"),TEXT(INT(VLOOKUP(C118,躍進,4)/60)*100+MOD(VLOOKUP(C118,躍進,4),60),"+00'00")))</f>
        <v>#N/A</v>
      </c>
    </row>
    <row r="121" spans="2:30" ht="15" hidden="1" customHeight="1">
      <c r="B121" s="112">
        <v>38</v>
      </c>
      <c r="C121" s="120" t="str">
        <f>VLOOKUP(B121,区間6,2)</f>
        <v/>
      </c>
      <c r="D121" s="42" t="str">
        <f>IF(COUNT(C121)=0,"",VLOOKUP(C121,出場校,2))</f>
        <v/>
      </c>
      <c r="E121" s="117" t="str">
        <f>IF(COUNT($C121)=0,"",VLOOKUP($C121,選手名,VLOOKUP($C121,オーダー,E$6+1)+1))</f>
        <v/>
      </c>
      <c r="F121" s="117"/>
      <c r="G121" s="28" t="str">
        <f>IF(COUNT($C121)=0,"",VLOOKUP($C121,選手学年,VLOOKUP($C121,オーダー,E$6+1)+1))</f>
        <v/>
      </c>
      <c r="H121" s="116" t="str">
        <f>IF(COUNT($C121)=0,"",VLOOKUP($C121,選手名,VLOOKUP($C121,オーダー,H$6+1)+1))</f>
        <v/>
      </c>
      <c r="I121" s="117"/>
      <c r="J121" s="28" t="str">
        <f>IF(COUNT($C121)=0,"",VLOOKUP($C121,選手学年,VLOOKUP($C121,オーダー,H$6+1)+1))</f>
        <v/>
      </c>
      <c r="K121" s="116" t="str">
        <f>IF(COUNT($C121)=0,"",VLOOKUP($C121,選手名,VLOOKUP($C121,オーダー,K$6+1)+1))</f>
        <v/>
      </c>
      <c r="L121" s="117"/>
      <c r="M121" s="28" t="str">
        <f>IF(COUNT($C121)=0,"",VLOOKUP($C121,選手学年,VLOOKUP($C121,オーダー,K$6+1)+1))</f>
        <v/>
      </c>
      <c r="N121" s="116" t="str">
        <f>IF(COUNT($C121)=0,"",VLOOKUP($C121,選手名,VLOOKUP($C121,オーダー,N$6+1)+1))</f>
        <v/>
      </c>
      <c r="O121" s="117"/>
      <c r="P121" s="28" t="str">
        <f>IF(COUNT($C121)=0,"",VLOOKUP($C121,選手学年,VLOOKUP($C121,オーダー,N$6+1)+1))</f>
        <v/>
      </c>
      <c r="Q121" s="116" t="str">
        <f>IF(COUNT($C121)=0,"",VLOOKUP($C121,選手名,VLOOKUP($C121,オーダー,Q$6+1)+1))</f>
        <v/>
      </c>
      <c r="R121" s="117"/>
      <c r="S121" s="28" t="str">
        <f>IF(COUNT($C121)=0,"",VLOOKUP($C121,選手学年,VLOOKUP($C121,オーダー,Q$6+1)+1))</f>
        <v/>
      </c>
      <c r="T121" s="116" t="str">
        <f>IF(COUNT($C121)=0,"",VLOOKUP($C121,選手名,VLOOKUP($C121,オーダー,T$6+1)+1))</f>
        <v/>
      </c>
      <c r="U121" s="117"/>
      <c r="V121" s="29" t="str">
        <f>IF(COUNT($C121)=0,"",VLOOKUP($C121,選手学年,VLOOKUP($C121,オーダー,T$6+1)+1))</f>
        <v/>
      </c>
      <c r="W121" s="116" t="str">
        <f>IF(COUNT($C121)=0,"",VLOOKUP($C121,選手名,VLOOKUP($C121,オーダー,W$6+1)+1))</f>
        <v/>
      </c>
      <c r="X121" s="117"/>
      <c r="Y121" s="28" t="str">
        <f>IF(COUNT($C121)=0,"",VLOOKUP($C121,選手学年,VLOOKUP($C121,オーダー,W$6+1)+1))</f>
        <v/>
      </c>
      <c r="Z121" s="116" t="str">
        <f>IF(COUNT($C121)=0,"",VLOOKUP($C121,選手名,VLOOKUP($C121,オーダー,Z$6+1)+1))</f>
        <v/>
      </c>
      <c r="AA121" s="117"/>
      <c r="AB121" s="28" t="str">
        <f>IF(COUNT($C121)=0,"",VLOOKUP($C121,選手学年,VLOOKUP($C121,オーダー,Z$6+1)+1))</f>
        <v/>
      </c>
      <c r="AC121" s="118" t="e">
        <f>TEXT(VLOOKUP(C121,出場校,6)*10000+VLOOKUP(C121,出場校,7)*100+VLOOKUP(C121,出場校,8),"00'00")</f>
        <v>#N/A</v>
      </c>
      <c r="AD121" s="119"/>
    </row>
    <row r="122" spans="2:30" ht="15" hidden="1" customHeight="1">
      <c r="B122" s="112"/>
      <c r="C122" s="114"/>
      <c r="D122" s="20" t="str">
        <f>IF(COUNT(C121)=0,"",TEXT(VLOOKUP(C121,出場校,3),"(@)"))</f>
        <v/>
      </c>
      <c r="E122" s="21"/>
      <c r="F122" s="107"/>
      <c r="G122" s="107"/>
      <c r="H122" s="22" t="e">
        <f>TEXT(VLOOKUP($C121,順位変動,H$6*2),"(#)")</f>
        <v>#N/A</v>
      </c>
      <c r="I122" s="107" t="e">
        <f>IF(VLOOKUP(VLOOKUP($C121,順位変動,H$6*2),区間2,4)&lt;10000,TEXT(VLOOKUP(VLOOKUP($C121,順位変動,H$6*2),区間2,4),"00'00"),TEXT(VLOOKUP(VLOOKUP($C121,順位変動,H$6*2),区間2,4),"#°00'00"))</f>
        <v>#N/A</v>
      </c>
      <c r="J122" s="107"/>
      <c r="K122" s="22" t="e">
        <f>TEXT(VLOOKUP($C121,順位変動,K$6*2),"(#)")</f>
        <v>#N/A</v>
      </c>
      <c r="L122" s="107" t="e">
        <f>IF(VLOOKUP(VLOOKUP($C121,順位変動,K$6*2),区間3,4)&lt;10000,TEXT(VLOOKUP(VLOOKUP($C121,順位変動,K$6*2),区間3,4),"00'00"),TEXT(VLOOKUP(VLOOKUP($C121,順位変動,K$6*2),区間3,4),"#°00'00"))</f>
        <v>#N/A</v>
      </c>
      <c r="M122" s="107"/>
      <c r="N122" s="22" t="e">
        <f>TEXT(VLOOKUP($C121,順位変動,N$6*2),"(#)")</f>
        <v>#N/A</v>
      </c>
      <c r="O122" s="107" t="e">
        <f>IF(VLOOKUP(VLOOKUP($C121,順位変動,N$6*2),区間4,4)&lt;10000,TEXT(VLOOKUP(VLOOKUP($C121,順位変動,N$6*2),区間4,4),"00'00"),TEXT(VLOOKUP(VLOOKUP($C121,順位変動,N$6*2),区間4,4),"#°00'00"))</f>
        <v>#N/A</v>
      </c>
      <c r="P122" s="107"/>
      <c r="Q122" s="22" t="e">
        <f>TEXT(VLOOKUP($C121,順位変動,Q$6*2),"(#)")</f>
        <v>#N/A</v>
      </c>
      <c r="R122" s="107" t="e">
        <f>IF(VLOOKUP(VLOOKUP($C121,順位変動,Q$6*2),区間5,4)&lt;10000,TEXT(VLOOKUP(VLOOKUP($C121,順位変動,Q$6*2),区間5,4),"00'00"),TEXT(VLOOKUP(VLOOKUP($C121,順位変動,Q$6*2),区間5,4),"#°00'00"))</f>
        <v>#N/A</v>
      </c>
      <c r="S122" s="107"/>
      <c r="T122" s="22" t="e">
        <f>TEXT(VLOOKUP($C121,順位変動,T$6*2),"(#)")</f>
        <v>#N/A</v>
      </c>
      <c r="U122" s="107" t="e">
        <f>IF(VLOOKUP(VLOOKUP($C121,順位変動,T$6*2),区間6,4)&lt;10000,TEXT(VLOOKUP(VLOOKUP($C121,順位変動,T$6*2),区間6,4),"00'00"),TEXT(VLOOKUP(VLOOKUP($C121,順位変動,T$6*2),区間6,4),"#°00'00"))</f>
        <v>#N/A</v>
      </c>
      <c r="V122" s="108"/>
      <c r="W122" s="22" t="e">
        <f>TEXT(VLOOKUP($C121,順位変動,W$6*2),"(#)")</f>
        <v>#N/A</v>
      </c>
      <c r="X122" s="107" t="e">
        <f>IF(VLOOKUP(VLOOKUP($C121,順位変動,W$6*2),区間7,4)&lt;10000,TEXT(VLOOKUP(VLOOKUP($C121,順位変動,W$6*2),区間7,4),"00'00"),TEXT(VLOOKUP(VLOOKUP($C121,順位変動,W$6*2),区間7,4),"#°00'00"))</f>
        <v>#N/A</v>
      </c>
      <c r="Y122" s="107"/>
      <c r="Z122" s="22" t="e">
        <f>TEXT(VLOOKUP($C121,順位変動,Z$6*2),"(#)")</f>
        <v>#N/A</v>
      </c>
      <c r="AA122" s="107" t="e">
        <f>IF(VLOOKUP(VLOOKUP($C121,順位変動,Z$6*2),区間8,4)&lt;10000,TEXT(VLOOKUP(VLOOKUP($C121,順位変動,Z$6*2),区間8,4),"00'00"),TEXT(VLOOKUP(VLOOKUP($C121,順位変動,Z$6*2),区間8,4),"#°00'00"))</f>
        <v>#N/A</v>
      </c>
      <c r="AB122" s="107"/>
      <c r="AC122" s="121" t="e">
        <f>U122</f>
        <v>#N/A</v>
      </c>
      <c r="AD122" s="122"/>
    </row>
    <row r="123" spans="2:30" ht="15" hidden="1" customHeight="1">
      <c r="B123" s="112"/>
      <c r="C123" s="115"/>
      <c r="D123" s="23" t="str">
        <f>IF(COUNT(C121)=0,"",TEXT(VLOOKUP(B121,区間6,4),"00分00秒"))</f>
        <v/>
      </c>
      <c r="E123" s="30" t="e">
        <f>TEXT(VLOOKUP($C121,順位変動,E$6*2),"(#)")</f>
        <v>#N/A</v>
      </c>
      <c r="F123" s="123" t="e">
        <f>IF(VLOOKUP(VLOOKUP($C121,順位変動,E$6*2),区間1,4)&lt;10000,TEXT(VLOOKUP(VLOOKUP($C121,順位変動,E$6*2),区間1,4),"00'00"),TEXT(VLOOKUP(VLOOKUP($C121,順位変動,E$6*2),区間1,4),"#°00'00"))</f>
        <v>#N/A</v>
      </c>
      <c r="G123" s="123"/>
      <c r="H123" s="31" t="e">
        <f>TEXT(VLOOKUP($C121,区間記録2,2),"(#)")</f>
        <v>#N/A</v>
      </c>
      <c r="I123" s="123" t="e">
        <f>TEXT(VLOOKUP($C121,区間記録2,4),"00'00")</f>
        <v>#N/A</v>
      </c>
      <c r="J123" s="123"/>
      <c r="K123" s="31" t="e">
        <f>TEXT(VLOOKUP($C121,区間記録3,2),"(#)")</f>
        <v>#N/A</v>
      </c>
      <c r="L123" s="123" t="e">
        <f>TEXT(VLOOKUP($C121,区間記録3,4),"00'00")</f>
        <v>#N/A</v>
      </c>
      <c r="M123" s="123"/>
      <c r="N123" s="31" t="e">
        <f>TEXT(VLOOKUP($C121,区間記録4,2),"(#)")</f>
        <v>#N/A</v>
      </c>
      <c r="O123" s="123" t="e">
        <f>TEXT(VLOOKUP($C121,区間記録4,4),"00'00")</f>
        <v>#N/A</v>
      </c>
      <c r="P123" s="123"/>
      <c r="Q123" s="31" t="e">
        <f>TEXT(VLOOKUP($C121,区間記録5,2),"(#)")</f>
        <v>#N/A</v>
      </c>
      <c r="R123" s="123" t="e">
        <f>TEXT(VLOOKUP($C121,区間記録5,4),"00'00")</f>
        <v>#N/A</v>
      </c>
      <c r="S123" s="123"/>
      <c r="T123" s="31" t="e">
        <f>TEXT(VLOOKUP($C121,区間記録6,2),"(#)")</f>
        <v>#N/A</v>
      </c>
      <c r="U123" s="123" t="e">
        <f>TEXT(VLOOKUP($C121,区間記録6,4),"00'00")</f>
        <v>#N/A</v>
      </c>
      <c r="V123" s="124"/>
      <c r="W123" s="31" t="e">
        <f>TEXT(VLOOKUP($C121,区間記録7,2),"(#)")</f>
        <v>#N/A</v>
      </c>
      <c r="X123" s="123" t="e">
        <f>TEXT(VLOOKUP($C121,区間記録7,4),"00'00")</f>
        <v>#N/A</v>
      </c>
      <c r="Y123" s="123"/>
      <c r="Z123" s="31" t="e">
        <f>TEXT(VLOOKUP($C121,区間記録8,2),"(#)")</f>
        <v>#N/A</v>
      </c>
      <c r="AA123" s="123" t="e">
        <f>TEXT(VLOOKUP($C121,区間記録8,4),"00'00")</f>
        <v>#N/A</v>
      </c>
      <c r="AB123" s="123"/>
      <c r="AC123" s="24" t="e">
        <f>TEXT(VLOOKUP(C121,躍進,6),"(#)")</f>
        <v>#N/A</v>
      </c>
      <c r="AD123" s="25" t="e">
        <f>IF(VLOOKUP(C121,躍進,4)="","",IF(VLOOKUP(C121,躍進,4)&lt;0,TEXT(INT(ABS(VLOOKUP(C121,躍進,4))/60)*100+MOD(ABS(VLOOKUP(C121,躍進,4)),60),"-00'00"),TEXT(INT(VLOOKUP(C121,躍進,4)/60)*100+MOD(VLOOKUP(C121,躍進,4),60),"+00'00")))</f>
        <v>#N/A</v>
      </c>
    </row>
    <row r="124" spans="2:30" ht="15" hidden="1" customHeight="1">
      <c r="B124" s="112">
        <v>39</v>
      </c>
      <c r="C124" s="120" t="str">
        <f>VLOOKUP(B124,区間6,2)</f>
        <v/>
      </c>
      <c r="D124" s="42" t="str">
        <f>IF(COUNT(C124)=0,"",VLOOKUP(C124,出場校,2))</f>
        <v/>
      </c>
      <c r="E124" s="117" t="str">
        <f>IF(COUNT($C124)=0,"",VLOOKUP($C124,選手名,VLOOKUP($C124,オーダー,E$6+1)+1))</f>
        <v/>
      </c>
      <c r="F124" s="117"/>
      <c r="G124" s="28" t="str">
        <f>IF(COUNT($C124)=0,"",VLOOKUP($C124,選手学年,VLOOKUP($C124,オーダー,E$6+1)+1))</f>
        <v/>
      </c>
      <c r="H124" s="116" t="str">
        <f>IF(COUNT($C124)=0,"",VLOOKUP($C124,選手名,VLOOKUP($C124,オーダー,H$6+1)+1))</f>
        <v/>
      </c>
      <c r="I124" s="117"/>
      <c r="J124" s="28" t="str">
        <f>IF(COUNT($C124)=0,"",VLOOKUP($C124,選手学年,VLOOKUP($C124,オーダー,H$6+1)+1))</f>
        <v/>
      </c>
      <c r="K124" s="116" t="str">
        <f>IF(COUNT($C124)=0,"",VLOOKUP($C124,選手名,VLOOKUP($C124,オーダー,K$6+1)+1))</f>
        <v/>
      </c>
      <c r="L124" s="117"/>
      <c r="M124" s="28" t="str">
        <f>IF(COUNT($C124)=0,"",VLOOKUP($C124,選手学年,VLOOKUP($C124,オーダー,K$6+1)+1))</f>
        <v/>
      </c>
      <c r="N124" s="116" t="str">
        <f>IF(COUNT($C124)=0,"",VLOOKUP($C124,選手名,VLOOKUP($C124,オーダー,N$6+1)+1))</f>
        <v/>
      </c>
      <c r="O124" s="117"/>
      <c r="P124" s="28" t="str">
        <f>IF(COUNT($C124)=0,"",VLOOKUP($C124,選手学年,VLOOKUP($C124,オーダー,N$6+1)+1))</f>
        <v/>
      </c>
      <c r="Q124" s="116" t="str">
        <f>IF(COUNT($C124)=0,"",VLOOKUP($C124,選手名,VLOOKUP($C124,オーダー,Q$6+1)+1))</f>
        <v/>
      </c>
      <c r="R124" s="117"/>
      <c r="S124" s="28" t="str">
        <f>IF(COUNT($C124)=0,"",VLOOKUP($C124,選手学年,VLOOKUP($C124,オーダー,Q$6+1)+1))</f>
        <v/>
      </c>
      <c r="T124" s="116" t="str">
        <f>IF(COUNT($C124)=0,"",VLOOKUP($C124,選手名,VLOOKUP($C124,オーダー,T$6+1)+1))</f>
        <v/>
      </c>
      <c r="U124" s="117"/>
      <c r="V124" s="29" t="str">
        <f>IF(COUNT($C124)=0,"",VLOOKUP($C124,選手学年,VLOOKUP($C124,オーダー,T$6+1)+1))</f>
        <v/>
      </c>
      <c r="W124" s="116" t="str">
        <f>IF(COUNT($C124)=0,"",VLOOKUP($C124,選手名,VLOOKUP($C124,オーダー,W$6+1)+1))</f>
        <v/>
      </c>
      <c r="X124" s="117"/>
      <c r="Y124" s="28" t="str">
        <f>IF(COUNT($C124)=0,"",VLOOKUP($C124,選手学年,VLOOKUP($C124,オーダー,W$6+1)+1))</f>
        <v/>
      </c>
      <c r="Z124" s="116" t="str">
        <f>IF(COUNT($C124)=0,"",VLOOKUP($C124,選手名,VLOOKUP($C124,オーダー,Z$6+1)+1))</f>
        <v/>
      </c>
      <c r="AA124" s="117"/>
      <c r="AB124" s="28" t="str">
        <f>IF(COUNT($C124)=0,"",VLOOKUP($C124,選手学年,VLOOKUP($C124,オーダー,Z$6+1)+1))</f>
        <v/>
      </c>
      <c r="AC124" s="118" t="e">
        <f>TEXT(VLOOKUP(C124,出場校,6)*10000+VLOOKUP(C124,出場校,7)*100+VLOOKUP(C124,出場校,8),"00'00")</f>
        <v>#N/A</v>
      </c>
      <c r="AD124" s="119"/>
    </row>
    <row r="125" spans="2:30" ht="15" hidden="1" customHeight="1">
      <c r="B125" s="112"/>
      <c r="C125" s="114"/>
      <c r="D125" s="20" t="str">
        <f>IF(COUNT(C124)=0,"",TEXT(VLOOKUP(C124,出場校,3),"(@)"))</f>
        <v/>
      </c>
      <c r="E125" s="21"/>
      <c r="F125" s="107"/>
      <c r="G125" s="107"/>
      <c r="H125" s="22" t="e">
        <f>TEXT(VLOOKUP($C124,順位変動,H$6*2),"(#)")</f>
        <v>#N/A</v>
      </c>
      <c r="I125" s="107" t="e">
        <f>IF(VLOOKUP(VLOOKUP($C124,順位変動,H$6*2),区間2,4)&lt;10000,TEXT(VLOOKUP(VLOOKUP($C124,順位変動,H$6*2),区間2,4),"00'00"),TEXT(VLOOKUP(VLOOKUP($C124,順位変動,H$6*2),区間2,4),"#°00'00"))</f>
        <v>#N/A</v>
      </c>
      <c r="J125" s="107"/>
      <c r="K125" s="22" t="e">
        <f>TEXT(VLOOKUP($C124,順位変動,K$6*2),"(#)")</f>
        <v>#N/A</v>
      </c>
      <c r="L125" s="107" t="e">
        <f>IF(VLOOKUP(VLOOKUP($C124,順位変動,K$6*2),区間3,4)&lt;10000,TEXT(VLOOKUP(VLOOKUP($C124,順位変動,K$6*2),区間3,4),"00'00"),TEXT(VLOOKUP(VLOOKUP($C124,順位変動,K$6*2),区間3,4),"#°00'00"))</f>
        <v>#N/A</v>
      </c>
      <c r="M125" s="107"/>
      <c r="N125" s="22" t="e">
        <f>TEXT(VLOOKUP($C124,順位変動,N$6*2),"(#)")</f>
        <v>#N/A</v>
      </c>
      <c r="O125" s="107" t="e">
        <f>IF(VLOOKUP(VLOOKUP($C124,順位変動,N$6*2),区間4,4)&lt;10000,TEXT(VLOOKUP(VLOOKUP($C124,順位変動,N$6*2),区間4,4),"00'00"),TEXT(VLOOKUP(VLOOKUP($C124,順位変動,N$6*2),区間4,4),"#°00'00"))</f>
        <v>#N/A</v>
      </c>
      <c r="P125" s="107"/>
      <c r="Q125" s="22" t="e">
        <f>TEXT(VLOOKUP($C124,順位変動,Q$6*2),"(#)")</f>
        <v>#N/A</v>
      </c>
      <c r="R125" s="107" t="e">
        <f>IF(VLOOKUP(VLOOKUP($C124,順位変動,Q$6*2),区間5,4)&lt;10000,TEXT(VLOOKUP(VLOOKUP($C124,順位変動,Q$6*2),区間5,4),"00'00"),TEXT(VLOOKUP(VLOOKUP($C124,順位変動,Q$6*2),区間5,4),"#°00'00"))</f>
        <v>#N/A</v>
      </c>
      <c r="S125" s="107"/>
      <c r="T125" s="22" t="e">
        <f>TEXT(VLOOKUP($C124,順位変動,T$6*2),"(#)")</f>
        <v>#N/A</v>
      </c>
      <c r="U125" s="107" t="e">
        <f>IF(VLOOKUP(VLOOKUP($C124,順位変動,T$6*2),区間6,4)&lt;10000,TEXT(VLOOKUP(VLOOKUP($C124,順位変動,T$6*2),区間6,4),"00'00"),TEXT(VLOOKUP(VLOOKUP($C124,順位変動,T$6*2),区間6,4),"#°00'00"))</f>
        <v>#N/A</v>
      </c>
      <c r="V125" s="108"/>
      <c r="W125" s="22" t="e">
        <f>TEXT(VLOOKUP($C124,順位変動,W$6*2),"(#)")</f>
        <v>#N/A</v>
      </c>
      <c r="X125" s="107" t="e">
        <f>IF(VLOOKUP(VLOOKUP($C124,順位変動,W$6*2),区間7,4)&lt;10000,TEXT(VLOOKUP(VLOOKUP($C124,順位変動,W$6*2),区間7,4),"00'00"),TEXT(VLOOKUP(VLOOKUP($C124,順位変動,W$6*2),区間7,4),"#°00'00"))</f>
        <v>#N/A</v>
      </c>
      <c r="Y125" s="107"/>
      <c r="Z125" s="22" t="e">
        <f>TEXT(VLOOKUP($C124,順位変動,Z$6*2),"(#)")</f>
        <v>#N/A</v>
      </c>
      <c r="AA125" s="107" t="e">
        <f>IF(VLOOKUP(VLOOKUP($C124,順位変動,Z$6*2),区間8,4)&lt;10000,TEXT(VLOOKUP(VLOOKUP($C124,順位変動,Z$6*2),区間8,4),"00'00"),TEXT(VLOOKUP(VLOOKUP($C124,順位変動,Z$6*2),区間8,4),"#°00'00"))</f>
        <v>#N/A</v>
      </c>
      <c r="AB125" s="107"/>
      <c r="AC125" s="121" t="e">
        <f>U125</f>
        <v>#N/A</v>
      </c>
      <c r="AD125" s="122"/>
    </row>
    <row r="126" spans="2:30" ht="15" hidden="1" customHeight="1">
      <c r="B126" s="112"/>
      <c r="C126" s="115"/>
      <c r="D126" s="23" t="str">
        <f>IF(COUNT(C124)=0,"",TEXT(VLOOKUP(B124,区間6,4),"00分00秒"))</f>
        <v/>
      </c>
      <c r="E126" s="30" t="e">
        <f>TEXT(VLOOKUP($C124,順位変動,E$6*2),"(#)")</f>
        <v>#N/A</v>
      </c>
      <c r="F126" s="123" t="e">
        <f>IF(VLOOKUP(VLOOKUP($C124,順位変動,E$6*2),区間1,4)&lt;10000,TEXT(VLOOKUP(VLOOKUP($C124,順位変動,E$6*2),区間1,4),"00'00"),TEXT(VLOOKUP(VLOOKUP($C124,順位変動,E$6*2),区間1,4),"#°00'00"))</f>
        <v>#N/A</v>
      </c>
      <c r="G126" s="123"/>
      <c r="H126" s="31" t="e">
        <f>TEXT(VLOOKUP($C124,区間記録2,2),"(#)")</f>
        <v>#N/A</v>
      </c>
      <c r="I126" s="123" t="e">
        <f>TEXT(VLOOKUP($C124,区間記録2,4),"00'00")</f>
        <v>#N/A</v>
      </c>
      <c r="J126" s="123"/>
      <c r="K126" s="31" t="e">
        <f>TEXT(VLOOKUP($C124,区間記録3,2),"(#)")</f>
        <v>#N/A</v>
      </c>
      <c r="L126" s="123" t="e">
        <f>TEXT(VLOOKUP($C124,区間記録3,4),"00'00")</f>
        <v>#N/A</v>
      </c>
      <c r="M126" s="123"/>
      <c r="N126" s="31" t="e">
        <f>TEXT(VLOOKUP($C124,区間記録4,2),"(#)")</f>
        <v>#N/A</v>
      </c>
      <c r="O126" s="123" t="e">
        <f>TEXT(VLOOKUP($C124,区間記録4,4),"00'00")</f>
        <v>#N/A</v>
      </c>
      <c r="P126" s="123"/>
      <c r="Q126" s="31" t="e">
        <f>TEXT(VLOOKUP($C124,区間記録5,2),"(#)")</f>
        <v>#N/A</v>
      </c>
      <c r="R126" s="123" t="e">
        <f>TEXT(VLOOKUP($C124,区間記録5,4),"00'00")</f>
        <v>#N/A</v>
      </c>
      <c r="S126" s="123"/>
      <c r="T126" s="31" t="e">
        <f>TEXT(VLOOKUP($C124,区間記録6,2),"(#)")</f>
        <v>#N/A</v>
      </c>
      <c r="U126" s="123" t="e">
        <f>TEXT(VLOOKUP($C124,区間記録6,4),"00'00")</f>
        <v>#N/A</v>
      </c>
      <c r="V126" s="124"/>
      <c r="W126" s="31" t="e">
        <f>TEXT(VLOOKUP($C124,区間記録7,2),"(#)")</f>
        <v>#N/A</v>
      </c>
      <c r="X126" s="123" t="e">
        <f>TEXT(VLOOKUP($C124,区間記録7,4),"00'00")</f>
        <v>#N/A</v>
      </c>
      <c r="Y126" s="123"/>
      <c r="Z126" s="31" t="e">
        <f>TEXT(VLOOKUP($C124,区間記録8,2),"(#)")</f>
        <v>#N/A</v>
      </c>
      <c r="AA126" s="123" t="e">
        <f>TEXT(VLOOKUP($C124,区間記録8,4),"00'00")</f>
        <v>#N/A</v>
      </c>
      <c r="AB126" s="123"/>
      <c r="AC126" s="24" t="e">
        <f>TEXT(VLOOKUP(C124,躍進,6),"(#)")</f>
        <v>#N/A</v>
      </c>
      <c r="AD126" s="25" t="e">
        <f>IF(VLOOKUP(C124,躍進,4)="","",IF(VLOOKUP(C124,躍進,4)&lt;0,TEXT(INT(ABS(VLOOKUP(C124,躍進,4))/60)*100+MOD(ABS(VLOOKUP(C124,躍進,4)),60),"-00'00"),TEXT(INT(VLOOKUP(C124,躍進,4)/60)*100+MOD(VLOOKUP(C124,躍進,4),60),"+00'00")))</f>
        <v>#N/A</v>
      </c>
    </row>
    <row r="127" spans="2:30" ht="15" hidden="1" customHeight="1">
      <c r="B127" s="112">
        <v>40</v>
      </c>
      <c r="C127" s="120" t="str">
        <f>VLOOKUP(B127,区間6,2)</f>
        <v/>
      </c>
      <c r="D127" s="42" t="str">
        <f>IF(COUNT(C127)=0,"",VLOOKUP(C127,出場校,2))</f>
        <v/>
      </c>
      <c r="E127" s="117" t="str">
        <f>IF(COUNT($C127)=0,"",VLOOKUP($C127,選手名,VLOOKUP($C127,オーダー,E$6+1)+1))</f>
        <v/>
      </c>
      <c r="F127" s="117"/>
      <c r="G127" s="28" t="str">
        <f>IF(COUNT($C127)=0,"",VLOOKUP($C127,選手学年,VLOOKUP($C127,オーダー,E$6+1)+1))</f>
        <v/>
      </c>
      <c r="H127" s="116" t="str">
        <f>IF(COUNT($C127)=0,"",VLOOKUP($C127,選手名,VLOOKUP($C127,オーダー,H$6+1)+1))</f>
        <v/>
      </c>
      <c r="I127" s="117"/>
      <c r="J127" s="28" t="str">
        <f>IF(COUNT($C127)=0,"",VLOOKUP($C127,選手学年,VLOOKUP($C127,オーダー,H$6+1)+1))</f>
        <v/>
      </c>
      <c r="K127" s="116" t="str">
        <f>IF(COUNT($C127)=0,"",VLOOKUP($C127,選手名,VLOOKUP($C127,オーダー,K$6+1)+1))</f>
        <v/>
      </c>
      <c r="L127" s="117"/>
      <c r="M127" s="28" t="str">
        <f>IF(COUNT($C127)=0,"",VLOOKUP($C127,選手学年,VLOOKUP($C127,オーダー,K$6+1)+1))</f>
        <v/>
      </c>
      <c r="N127" s="116" t="str">
        <f>IF(COUNT($C127)=0,"",VLOOKUP($C127,選手名,VLOOKUP($C127,オーダー,N$6+1)+1))</f>
        <v/>
      </c>
      <c r="O127" s="117"/>
      <c r="P127" s="28" t="str">
        <f>IF(COUNT($C127)=0,"",VLOOKUP($C127,選手学年,VLOOKUP($C127,オーダー,N$6+1)+1))</f>
        <v/>
      </c>
      <c r="Q127" s="116" t="str">
        <f>IF(COUNT($C127)=0,"",VLOOKUP($C127,選手名,VLOOKUP($C127,オーダー,Q$6+1)+1))</f>
        <v/>
      </c>
      <c r="R127" s="117"/>
      <c r="S127" s="28" t="str">
        <f>IF(COUNT($C127)=0,"",VLOOKUP($C127,選手学年,VLOOKUP($C127,オーダー,Q$6+1)+1))</f>
        <v/>
      </c>
      <c r="T127" s="116" t="str">
        <f>IF(COUNT($C127)=0,"",VLOOKUP($C127,選手名,VLOOKUP($C127,オーダー,T$6+1)+1))</f>
        <v/>
      </c>
      <c r="U127" s="117"/>
      <c r="V127" s="29" t="str">
        <f>IF(COUNT($C127)=0,"",VLOOKUP($C127,選手学年,VLOOKUP($C127,オーダー,T$6+1)+1))</f>
        <v/>
      </c>
      <c r="W127" s="116" t="str">
        <f>IF(COUNT($C127)=0,"",VLOOKUP($C127,選手名,VLOOKUP($C127,オーダー,W$6+1)+1))</f>
        <v/>
      </c>
      <c r="X127" s="117"/>
      <c r="Y127" s="28" t="str">
        <f>IF(COUNT($C127)=0,"",VLOOKUP($C127,選手学年,VLOOKUP($C127,オーダー,W$6+1)+1))</f>
        <v/>
      </c>
      <c r="Z127" s="116" t="str">
        <f>IF(COUNT($C127)=0,"",VLOOKUP($C127,選手名,VLOOKUP($C127,オーダー,Z$6+1)+1))</f>
        <v/>
      </c>
      <c r="AA127" s="117"/>
      <c r="AB127" s="28" t="str">
        <f>IF(COUNT($C127)=0,"",VLOOKUP($C127,選手学年,VLOOKUP($C127,オーダー,Z$6+1)+1))</f>
        <v/>
      </c>
      <c r="AC127" s="118" t="e">
        <f>TEXT(VLOOKUP(C127,出場校,6)*10000+VLOOKUP(C127,出場校,7)*100+VLOOKUP(C127,出場校,8),"00'00")</f>
        <v>#N/A</v>
      </c>
      <c r="AD127" s="119"/>
    </row>
    <row r="128" spans="2:30" ht="15" hidden="1" customHeight="1">
      <c r="B128" s="112"/>
      <c r="C128" s="114"/>
      <c r="D128" s="20" t="str">
        <f>IF(COUNT(C127)=0,"",TEXT(VLOOKUP(C127,出場校,3),"(@)"))</f>
        <v/>
      </c>
      <c r="E128" s="21"/>
      <c r="F128" s="107"/>
      <c r="G128" s="107"/>
      <c r="H128" s="22" t="e">
        <f>TEXT(VLOOKUP($C127,順位変動,H$6*2),"(#)")</f>
        <v>#N/A</v>
      </c>
      <c r="I128" s="107" t="e">
        <f>IF(VLOOKUP(VLOOKUP($C127,順位変動,H$6*2),区間2,4)&lt;10000,TEXT(VLOOKUP(VLOOKUP($C127,順位変動,H$6*2),区間2,4),"00'00"),TEXT(VLOOKUP(VLOOKUP($C127,順位変動,H$6*2),区間2,4),"#°00'00"))</f>
        <v>#N/A</v>
      </c>
      <c r="J128" s="107"/>
      <c r="K128" s="22" t="e">
        <f>TEXT(VLOOKUP($C127,順位変動,K$6*2),"(#)")</f>
        <v>#N/A</v>
      </c>
      <c r="L128" s="107" t="e">
        <f>IF(VLOOKUP(VLOOKUP($C127,順位変動,K$6*2),区間3,4)&lt;10000,TEXT(VLOOKUP(VLOOKUP($C127,順位変動,K$6*2),区間3,4),"00'00"),TEXT(VLOOKUP(VLOOKUP($C127,順位変動,K$6*2),区間3,4),"#°00'00"))</f>
        <v>#N/A</v>
      </c>
      <c r="M128" s="107"/>
      <c r="N128" s="22" t="e">
        <f>TEXT(VLOOKUP($C127,順位変動,N$6*2),"(#)")</f>
        <v>#N/A</v>
      </c>
      <c r="O128" s="107" t="e">
        <f>IF(VLOOKUP(VLOOKUP($C127,順位変動,N$6*2),区間4,4)&lt;10000,TEXT(VLOOKUP(VLOOKUP($C127,順位変動,N$6*2),区間4,4),"00'00"),TEXT(VLOOKUP(VLOOKUP($C127,順位変動,N$6*2),区間4,4),"#°00'00"))</f>
        <v>#N/A</v>
      </c>
      <c r="P128" s="107"/>
      <c r="Q128" s="22" t="e">
        <f>TEXT(VLOOKUP($C127,順位変動,Q$6*2),"(#)")</f>
        <v>#N/A</v>
      </c>
      <c r="R128" s="107" t="e">
        <f>IF(VLOOKUP(VLOOKUP($C127,順位変動,Q$6*2),区間5,4)&lt;10000,TEXT(VLOOKUP(VLOOKUP($C127,順位変動,Q$6*2),区間5,4),"00'00"),TEXT(VLOOKUP(VLOOKUP($C127,順位変動,Q$6*2),区間5,4),"#°00'00"))</f>
        <v>#N/A</v>
      </c>
      <c r="S128" s="107"/>
      <c r="T128" s="22" t="e">
        <f>TEXT(VLOOKUP($C127,順位変動,T$6*2),"(#)")</f>
        <v>#N/A</v>
      </c>
      <c r="U128" s="107" t="e">
        <f>IF(VLOOKUP(VLOOKUP($C127,順位変動,T$6*2),区間6,4)&lt;10000,TEXT(VLOOKUP(VLOOKUP($C127,順位変動,T$6*2),区間6,4),"00'00"),TEXT(VLOOKUP(VLOOKUP($C127,順位変動,T$6*2),区間6,4),"#°00'00"))</f>
        <v>#N/A</v>
      </c>
      <c r="V128" s="108"/>
      <c r="W128" s="22" t="e">
        <f>TEXT(VLOOKUP($C127,順位変動,W$6*2),"(#)")</f>
        <v>#N/A</v>
      </c>
      <c r="X128" s="107" t="e">
        <f>IF(VLOOKUP(VLOOKUP($C127,順位変動,W$6*2),区間7,4)&lt;10000,TEXT(VLOOKUP(VLOOKUP($C127,順位変動,W$6*2),区間7,4),"00'00"),TEXT(VLOOKUP(VLOOKUP($C127,順位変動,W$6*2),区間7,4),"#°00'00"))</f>
        <v>#N/A</v>
      </c>
      <c r="Y128" s="107"/>
      <c r="Z128" s="22" t="e">
        <f>TEXT(VLOOKUP($C127,順位変動,Z$6*2),"(#)")</f>
        <v>#N/A</v>
      </c>
      <c r="AA128" s="107" t="e">
        <f>IF(VLOOKUP(VLOOKUP($C127,順位変動,Z$6*2),区間8,4)&lt;10000,TEXT(VLOOKUP(VLOOKUP($C127,順位変動,Z$6*2),区間8,4),"00'00"),TEXT(VLOOKUP(VLOOKUP($C127,順位変動,Z$6*2),区間8,4),"#°00'00"))</f>
        <v>#N/A</v>
      </c>
      <c r="AB128" s="107"/>
      <c r="AC128" s="121" t="e">
        <f>U128</f>
        <v>#N/A</v>
      </c>
      <c r="AD128" s="122"/>
    </row>
    <row r="129" spans="2:30" ht="15" hidden="1" customHeight="1" thickBot="1">
      <c r="B129" s="126"/>
      <c r="C129" s="127"/>
      <c r="D129" s="37" t="str">
        <f>IF(COUNT(C127)=0,"",TEXT(VLOOKUP(B127,区間6,4),"00分00秒"))</f>
        <v/>
      </c>
      <c r="E129" s="38" t="e">
        <f>TEXT(VLOOKUP($C127,順位変動,E$6*2),"(#)")</f>
        <v>#N/A</v>
      </c>
      <c r="F129" s="128" t="e">
        <f>IF(VLOOKUP(VLOOKUP($C127,順位変動,E$6*2),区間1,4)&lt;10000,TEXT(VLOOKUP(VLOOKUP($C127,順位変動,E$6*2),区間1,4),"00'00"),TEXT(VLOOKUP(VLOOKUP($C127,順位変動,E$6*2),区間1,4),"#°00'00"))</f>
        <v>#N/A</v>
      </c>
      <c r="G129" s="128"/>
      <c r="H129" s="39" t="e">
        <f>TEXT(VLOOKUP($C127,区間記録2,2),"(#)")</f>
        <v>#N/A</v>
      </c>
      <c r="I129" s="128" t="e">
        <f>TEXT(VLOOKUP($C127,区間記録2,4),"00'00")</f>
        <v>#N/A</v>
      </c>
      <c r="J129" s="128"/>
      <c r="K129" s="39" t="e">
        <f>TEXT(VLOOKUP($C127,区間記録3,2),"(#)")</f>
        <v>#N/A</v>
      </c>
      <c r="L129" s="128" t="e">
        <f>TEXT(VLOOKUP($C127,区間記録3,4),"00'00")</f>
        <v>#N/A</v>
      </c>
      <c r="M129" s="128"/>
      <c r="N129" s="39" t="e">
        <f>TEXT(VLOOKUP($C127,区間記録4,2),"(#)")</f>
        <v>#N/A</v>
      </c>
      <c r="O129" s="128" t="e">
        <f>TEXT(VLOOKUP($C127,区間記録4,4),"00'00")</f>
        <v>#N/A</v>
      </c>
      <c r="P129" s="128"/>
      <c r="Q129" s="39" t="e">
        <f>TEXT(VLOOKUP($C127,区間記録5,2),"(#)")</f>
        <v>#N/A</v>
      </c>
      <c r="R129" s="128" t="e">
        <f>TEXT(VLOOKUP($C127,区間記録5,4),"00'00")</f>
        <v>#N/A</v>
      </c>
      <c r="S129" s="128"/>
      <c r="T129" s="39" t="e">
        <f>TEXT(VLOOKUP($C127,区間記録6,2),"(#)")</f>
        <v>#N/A</v>
      </c>
      <c r="U129" s="128" t="e">
        <f>TEXT(VLOOKUP($C127,区間記録6,4),"00'00")</f>
        <v>#N/A</v>
      </c>
      <c r="V129" s="129"/>
      <c r="W129" s="39" t="e">
        <f>TEXT(VLOOKUP($C127,区間記録7,2),"(#)")</f>
        <v>#N/A</v>
      </c>
      <c r="X129" s="128" t="e">
        <f>TEXT(VLOOKUP($C127,区間記録7,4),"00'00")</f>
        <v>#N/A</v>
      </c>
      <c r="Y129" s="128"/>
      <c r="Z129" s="39" t="e">
        <f>TEXT(VLOOKUP($C127,区間記録8,2),"(#)")</f>
        <v>#N/A</v>
      </c>
      <c r="AA129" s="128" t="e">
        <f>TEXT(VLOOKUP($C127,区間記録8,4),"00'00")</f>
        <v>#N/A</v>
      </c>
      <c r="AB129" s="128"/>
      <c r="AC129" s="40" t="e">
        <f>TEXT(VLOOKUP(C127,躍進,6),"(#)")</f>
        <v>#N/A</v>
      </c>
      <c r="AD129" s="41" t="e">
        <f>IF(VLOOKUP(C127,躍進,4)="","",IF(VLOOKUP(C127,躍進,4)&lt;0,TEXT(INT(ABS(VLOOKUP(C127,躍進,4))/60)*100+MOD(ABS(VLOOKUP(C127,躍進,4)),60),"-00'00"),TEXT(INT(VLOOKUP(C127,躍進,4)/60)*100+MOD(VLOOKUP(C127,躍進,4),60),"+00'00")))</f>
        <v>#N/A</v>
      </c>
    </row>
    <row r="130" spans="2:30" ht="61.5" customHeight="1" thickBot="1"/>
    <row r="131" spans="2:30" ht="15" customHeight="1">
      <c r="B131" s="113" t="s">
        <v>10</v>
      </c>
      <c r="C131" s="136"/>
      <c r="D131" s="137"/>
      <c r="E131" s="142" t="str">
        <f>VLOOKUP([2]データ処理!C119,選手名,VLOOKUP([2]データ処理!C119,オーダー,E$6+1)+1)</f>
        <v>改木　悠真</v>
      </c>
      <c r="F131" s="104"/>
      <c r="G131" s="19">
        <f>VLOOKUP([2]データ処理!C119,選手学年,VLOOKUP([2]データ処理!C119,オーダー,E$6+1)+1)</f>
        <v>3</v>
      </c>
      <c r="H131" s="103" t="str">
        <f>VLOOKUP([2]データ処理!H119,選手名,VLOOKUP([2]データ処理!H119,オーダー,H$6+1)+1)</f>
        <v>中山　瞬一</v>
      </c>
      <c r="I131" s="104"/>
      <c r="J131" s="19">
        <f>VLOOKUP([2]データ処理!H119,選手学年,VLOOKUP([2]データ処理!H119,オーダー,H$6+1)+1)</f>
        <v>3</v>
      </c>
      <c r="K131" s="103" t="str">
        <f>VLOOKUP([2]データ処理!M119,選手名,VLOOKUP([2]データ処理!M119,オーダー,K$6+1)+1)</f>
        <v>中瀬　拓哉</v>
      </c>
      <c r="L131" s="104"/>
      <c r="M131" s="19">
        <f>VLOOKUP([2]データ処理!M119,選手学年,VLOOKUP([2]データ処理!M119,オーダー,K$6+1)+1)</f>
        <v>3</v>
      </c>
      <c r="N131" s="103" t="str">
        <f>VLOOKUP([2]データ処理!R119,選手名,VLOOKUP([2]データ処理!R119,オーダー,N$6+1)+1)</f>
        <v>満田　光紀</v>
      </c>
      <c r="O131" s="104"/>
      <c r="P131" s="19">
        <f>VLOOKUP([2]データ処理!R119,選手学年,VLOOKUP([2]データ処理!R119,オーダー,N$6+1)+1)</f>
        <v>3</v>
      </c>
      <c r="Q131" s="103" t="str">
        <f>VLOOKUP([2]データ処理!W119,選手名,VLOOKUP([2]データ処理!W119,オーダー,Q$6+1)+1)</f>
        <v>田中　康靖</v>
      </c>
      <c r="R131" s="104"/>
      <c r="S131" s="18">
        <f>VLOOKUP([2]データ処理!W119,選手学年,VLOOKUP([2]データ処理!W119,オーダー,Q$6+1)+1)</f>
        <v>2</v>
      </c>
      <c r="T131" s="103" t="str">
        <f>VLOOKUP([2]データ処理!AB119,選手名,VLOOKUP([2]データ処理!AB119,オーダー,T$6+1)+1)</f>
        <v>山内　拓哉</v>
      </c>
      <c r="U131" s="104"/>
      <c r="V131" s="43">
        <f>VLOOKUP([2]データ処理!AB119,選手学年,VLOOKUP([2]データ処理!AB119,オーダー,T$6+1)+1)</f>
        <v>3</v>
      </c>
      <c r="W131" s="104" t="e">
        <f>VLOOKUP([2]データ処理!AG119,選手名,VLOOKUP([2]データ処理!AG119,オーダー,W$6+1)+1)</f>
        <v>#N/A</v>
      </c>
      <c r="X131" s="104"/>
      <c r="Y131" s="19" t="e">
        <f>VLOOKUP([2]データ処理!AG119,選手学年,VLOOKUP([2]データ処理!AG119,オーダー,W$6+1)+1)</f>
        <v>#N/A</v>
      </c>
      <c r="Z131" s="103" t="e">
        <f>VLOOKUP([2]データ処理!AL119,選手名,VLOOKUP([2]データ処理!AL119,オーダー,Z$6+1)+1)</f>
        <v>#N/A</v>
      </c>
      <c r="AA131" s="104"/>
      <c r="AB131" s="43" t="e">
        <f>VLOOKUP([2]データ処理!AL119,選手学年,VLOOKUP([2]データ処理!AL119,オーダー,Z$6+1)+1)</f>
        <v>#N/A</v>
      </c>
    </row>
    <row r="132" spans="2:30" ht="15" customHeight="1">
      <c r="B132" s="114"/>
      <c r="C132" s="138"/>
      <c r="D132" s="139"/>
      <c r="E132" s="44" t="str">
        <f>IF([2]データ処理!E119=0,"",IF([2]データ処理!E119&gt;=(VLOOKUP(E6,区間データ,7)*100+VLOOKUP(E6,区間データ,8)),"","☆"))</f>
        <v/>
      </c>
      <c r="F132" s="130" t="str">
        <f>TEXT(VLOOKUP([2]データ処理!C119,出場校,2),"(@)")</f>
        <v>(都野中学校Ａ)</v>
      </c>
      <c r="G132" s="131"/>
      <c r="H132" s="45" t="str">
        <f>IF([2]データ処理!J119=0,"",IF([2]データ処理!J119&gt;=(VLOOKUP(H6,区間データ,7)*100+VLOOKUP(H6,区間データ,8)),"","☆"))</f>
        <v/>
      </c>
      <c r="I132" s="130" t="str">
        <f>TEXT(VLOOKUP([2]データ処理!H119,出場校,2),"(@)")</f>
        <v>(久住中学校)</v>
      </c>
      <c r="J132" s="131"/>
      <c r="K132" s="45" t="str">
        <f>IF([2]データ処理!O119=0,"",IF([2]データ処理!O119&gt;=(VLOOKUP(K6,区間データ,7)*100+VLOOKUP(K6,区間データ,8)),"","☆"))</f>
        <v/>
      </c>
      <c r="L132" s="130" t="str">
        <f>TEXT(VLOOKUP([2]データ処理!M119,出場校,2),"(@)")</f>
        <v>(帯山中学校Ａ)</v>
      </c>
      <c r="M132" s="131"/>
      <c r="N132" s="45" t="str">
        <f>IF([2]データ処理!T119=0,"",IF([2]データ処理!T119&gt;=(VLOOKUP(N6,区間データ,7)*100+VLOOKUP(N6,区間データ,8)),"","☆"))</f>
        <v/>
      </c>
      <c r="O132" s="130" t="str">
        <f>TEXT(VLOOKUP([2]データ処理!R119,出場校,2),"(@)")</f>
        <v>(帯山中学校Ａ)</v>
      </c>
      <c r="P132" s="131"/>
      <c r="Q132" s="45" t="str">
        <f>IF([2]データ処理!Y119=0,"",IF([2]データ処理!Y119&gt;=(VLOOKUP(Q6,区間データ,7)*100+VLOOKUP(Q6,区間データ,8)),"","☆"))</f>
        <v/>
      </c>
      <c r="R132" s="130" t="str">
        <f>TEXT(VLOOKUP([2]データ処理!W119,出場校,2),"(@)")</f>
        <v>(新光陸上クラブ)</v>
      </c>
      <c r="S132" s="130"/>
      <c r="T132" s="45"/>
      <c r="U132" s="148" t="str">
        <f>TEXT(VLOOKUP([2]データ処理!AB119,出場校,2),"(@)")</f>
        <v>(帯山中学校Ａ)</v>
      </c>
      <c r="V132" s="150"/>
      <c r="W132" s="46"/>
      <c r="X132" s="133" t="e">
        <f>TEXT(VLOOKUP([2]データ処理!AG119,出場校,2),"(@)")</f>
        <v>#N/A</v>
      </c>
      <c r="Y132" s="135"/>
      <c r="Z132" s="45"/>
      <c r="AA132" s="133" t="e">
        <f>TEXT(VLOOKUP([2]データ処理!AL119,出場校,2),"(@)")</f>
        <v>#N/A</v>
      </c>
      <c r="AB132" s="134"/>
    </row>
    <row r="133" spans="2:30" ht="15" customHeight="1">
      <c r="B133" s="114"/>
      <c r="C133" s="138"/>
      <c r="D133" s="139"/>
      <c r="E133" s="152" t="str">
        <f>IF([2]データ処理!B120&lt;&gt;1,"",VLOOKUP([2]データ処理!C120,選手名,VLOOKUP([2]データ処理!C120,オーダー,E$6+1)+1))</f>
        <v/>
      </c>
      <c r="F133" s="117"/>
      <c r="G133" s="29" t="str">
        <f>IF([2]データ処理!B120&lt;&gt;1,"",VLOOKUP([2]データ処理!C120,選手学年,VLOOKUP([2]データ処理!C120,オーダー,E$6+1)+1))</f>
        <v/>
      </c>
      <c r="H133" s="116" t="str">
        <f>IF([2]データ処理!G120&lt;&gt;1,"",VLOOKUP([2]データ処理!H120,選手名,VLOOKUP([2]データ処理!H120,オーダー,H$6+1)+1))</f>
        <v/>
      </c>
      <c r="I133" s="117"/>
      <c r="J133" s="29" t="str">
        <f>IF([2]データ処理!G120&lt;&gt;1,"",VLOOKUP([2]データ処理!H120,選手学年,VLOOKUP([2]データ処理!H120,オーダー,H$6+1)+1))</f>
        <v/>
      </c>
      <c r="K133" s="116" t="str">
        <f>IF([2]データ処理!L120&lt;&gt;1,"",VLOOKUP([2]データ処理!M120,選手名,VLOOKUP([2]データ処理!M120,オーダー,K$6+1)+1))</f>
        <v/>
      </c>
      <c r="L133" s="117"/>
      <c r="M133" s="29" t="str">
        <f>IF([2]データ処理!L120&lt;&gt;1,"",VLOOKUP([2]データ処理!M120,選手学年,VLOOKUP([2]データ処理!M120,オーダー,K$6+1)+1))</f>
        <v/>
      </c>
      <c r="N133" s="116" t="str">
        <f>IF([2]データ処理!Q120&lt;&gt;1,"",VLOOKUP([2]データ処理!R120,選手名,VLOOKUP([2]データ処理!R120,オーダー,N$6+1)+1))</f>
        <v/>
      </c>
      <c r="O133" s="117"/>
      <c r="P133" s="29" t="str">
        <f>IF([2]データ処理!Q120&lt;&gt;1,"",VLOOKUP([2]データ処理!R120,選手学年,VLOOKUP([2]データ処理!R120,オーダー,N$6+1)+1))</f>
        <v/>
      </c>
      <c r="Q133" s="116" t="str">
        <f>IF([2]データ処理!V120&lt;&gt;1,"",VLOOKUP([2]データ処理!W120,選手名,VLOOKUP([2]データ処理!W120,オーダー,Q$6+1)+1))</f>
        <v/>
      </c>
      <c r="R133" s="117"/>
      <c r="S133" s="28" t="str">
        <f>IF([2]データ処理!V120&lt;&gt;1,"",VLOOKUP([2]データ処理!W120,選手学年,VLOOKUP([2]データ処理!W120,オーダー,Q$6+1)+1))</f>
        <v/>
      </c>
      <c r="T133" s="116" t="str">
        <f>IF([2]データ処理!AA120&lt;&gt;1,"",VLOOKUP([2]データ処理!AB120,選手名,VLOOKUP([2]データ処理!AB120,オーダー,T$6+1)+1))</f>
        <v/>
      </c>
      <c r="U133" s="117"/>
      <c r="V133" s="47" t="str">
        <f>IF([2]データ処理!AA120&lt;&gt;1,"",VLOOKUP([2]データ処理!AB120,選手学年,VLOOKUP([2]データ処理!AB120,オーダー,T$6+1)+1))</f>
        <v/>
      </c>
      <c r="W133" s="117" t="str">
        <f>IF([2]データ処理!AF120&lt;&gt;1,"",VLOOKUP([2]データ処理!AG120,選手名,VLOOKUP([2]データ処理!AG120,オーダー,W$6+1)+1))</f>
        <v/>
      </c>
      <c r="X133" s="117"/>
      <c r="Y133" s="29" t="str">
        <f>IF([2]データ処理!AF120&lt;&gt;1,"",VLOOKUP([2]データ処理!AG120,選手学年,VLOOKUP([2]データ処理!AG120,オーダー,W$6+1)+1))</f>
        <v/>
      </c>
      <c r="Z133" s="116" t="str">
        <f>IF([2]データ処理!AK120&lt;&gt;1,"",VLOOKUP([2]データ処理!AL120,選手名,VLOOKUP([2]データ処理!AL120,オーダー,Z$6+1)+1))</f>
        <v/>
      </c>
      <c r="AA133" s="117"/>
      <c r="AB133" s="47" t="str">
        <f>IF([2]データ処理!AK120&lt;&gt;1,"",VLOOKUP([2]データ処理!AL120,選手学年,VLOOKUP([2]データ処理!AL120,オーダー,Z$6+1)+1))</f>
        <v/>
      </c>
    </row>
    <row r="134" spans="2:30" ht="15" customHeight="1">
      <c r="B134" s="114"/>
      <c r="C134" s="138"/>
      <c r="D134" s="139"/>
      <c r="E134" s="48" t="str">
        <f>IF(E132="☆","☆","")</f>
        <v/>
      </c>
      <c r="F134" s="146" t="str">
        <f>IF([2]データ処理!B120&lt;&gt;1,"",TEXT(VLOOKUP([2]データ処理!C120,出場校,2),"(@)"))</f>
        <v/>
      </c>
      <c r="G134" s="147"/>
      <c r="H134" s="49" t="str">
        <f>IF(H132="☆","☆","")</f>
        <v/>
      </c>
      <c r="I134" s="148" t="str">
        <f>IF([2]データ処理!G120&lt;&gt;1,"",TEXT(VLOOKUP([2]データ処理!H120,出場校,2),"(@)"))</f>
        <v/>
      </c>
      <c r="J134" s="149"/>
      <c r="K134" s="49" t="str">
        <f>IF(K132="☆","☆","")</f>
        <v/>
      </c>
      <c r="L134" s="148" t="str">
        <f>IF([2]データ処理!L120&lt;&gt;1,"",TEXT(VLOOKUP([2]データ処理!M120,出場校,2),"(@)"))</f>
        <v/>
      </c>
      <c r="M134" s="149"/>
      <c r="N134" s="49" t="str">
        <f>IF(N132="☆","☆","")</f>
        <v/>
      </c>
      <c r="O134" s="148" t="str">
        <f>IF([2]データ処理!Q120&lt;&gt;1,"",TEXT(VLOOKUP([2]データ処理!R120,出場校,2),"(@)"))</f>
        <v/>
      </c>
      <c r="P134" s="149"/>
      <c r="Q134" s="49" t="str">
        <f>IF(Q132="☆","☆","")</f>
        <v/>
      </c>
      <c r="R134" s="148" t="str">
        <f>IF([2]データ処理!V120&lt;&gt;1,"",TEXT(VLOOKUP([2]データ処理!W120,出場校,2),"(@)"))</f>
        <v/>
      </c>
      <c r="S134" s="149"/>
      <c r="T134" s="49" t="str">
        <f>IF(T132="☆","☆","")</f>
        <v/>
      </c>
      <c r="U134" s="148" t="str">
        <f>IF([2]データ処理!AA120&lt;&gt;1,"",TEXT(VLOOKUP([2]データ処理!AB120,出場校,2),"(@)"))</f>
        <v/>
      </c>
      <c r="V134" s="150"/>
      <c r="W134" s="50"/>
      <c r="X134" s="146" t="str">
        <f>IF([2]データ処理!AF120&lt;&gt;1,"",TEXT(VLOOKUP([2]データ処理!AG120,出場校,2),"(@)"))</f>
        <v/>
      </c>
      <c r="Y134" s="147"/>
      <c r="Z134" s="49"/>
      <c r="AA134" s="146" t="str">
        <f>IF([2]データ処理!AK120&lt;&gt;1,"",TEXT(VLOOKUP([2]データ処理!AL120,出場校,2),"(@)"))</f>
        <v/>
      </c>
      <c r="AB134" s="151"/>
    </row>
    <row r="135" spans="2:30" ht="15" customHeight="1" thickBot="1">
      <c r="B135" s="127"/>
      <c r="C135" s="140"/>
      <c r="D135" s="141"/>
      <c r="E135" s="145" t="str">
        <f>TEXT([2]データ処理!E119,"#分00秒")</f>
        <v>7分48秒</v>
      </c>
      <c r="F135" s="99"/>
      <c r="G135" s="100"/>
      <c r="H135" s="143" t="str">
        <f>TEXT([2]データ処理!J119,"#分00秒")</f>
        <v>8分02秒</v>
      </c>
      <c r="I135" s="99"/>
      <c r="J135" s="100"/>
      <c r="K135" s="143" t="str">
        <f>TEXT([2]データ処理!O119,"#分00秒")</f>
        <v>8分29秒</v>
      </c>
      <c r="L135" s="99"/>
      <c r="M135" s="100"/>
      <c r="N135" s="143" t="str">
        <f>TEXT([2]データ処理!T119,"#分00秒")</f>
        <v>8分44秒</v>
      </c>
      <c r="O135" s="99"/>
      <c r="P135" s="100"/>
      <c r="Q135" s="143" t="str">
        <f>TEXT([2]データ処理!Y119,"#分00秒")</f>
        <v>8分08秒</v>
      </c>
      <c r="R135" s="99"/>
      <c r="S135" s="99"/>
      <c r="T135" s="143" t="str">
        <f>TEXT([2]データ処理!AD119,"#分00秒")</f>
        <v>8分20秒</v>
      </c>
      <c r="U135" s="99"/>
      <c r="V135" s="144"/>
      <c r="W135" s="99" t="str">
        <f>TEXT([2]データ処理!AI119,"#分00秒")</f>
        <v>分00秒</v>
      </c>
      <c r="X135" s="99"/>
      <c r="Y135" s="100"/>
      <c r="Z135" s="143" t="str">
        <f>TEXT([2]データ処理!AN119,"#分00秒")</f>
        <v>分00秒</v>
      </c>
      <c r="AA135" s="99"/>
      <c r="AB135" s="144"/>
    </row>
    <row r="136" spans="2:30" ht="15" customHeight="1" thickBot="1"/>
    <row r="137" spans="2:30" ht="15" customHeight="1">
      <c r="B137" s="113" t="s">
        <v>27</v>
      </c>
      <c r="C137" s="136"/>
      <c r="D137" s="136"/>
      <c r="E137" s="142" t="s">
        <v>30</v>
      </c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58"/>
    </row>
    <row r="138" spans="2:30" ht="15" customHeight="1" thickBot="1">
      <c r="B138" s="127"/>
      <c r="C138" s="140"/>
      <c r="D138" s="140"/>
      <c r="E138" s="145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144"/>
    </row>
    <row r="139" spans="2:30" ht="15" customHeight="1"/>
    <row r="140" spans="2:30" ht="15" customHeight="1"/>
    <row r="141" spans="2:30" ht="15" customHeight="1"/>
  </sheetData>
  <sheetProtection password="CC6F" sheet="1" objects="1" scenarios="1"/>
  <mergeCells count="1200">
    <mergeCell ref="I134:J134"/>
    <mergeCell ref="L134:M134"/>
    <mergeCell ref="O134:P134"/>
    <mergeCell ref="R134:S134"/>
    <mergeCell ref="U134:V134"/>
    <mergeCell ref="X134:Y134"/>
    <mergeCell ref="AA134:AB134"/>
    <mergeCell ref="E133:F133"/>
    <mergeCell ref="H133:I133"/>
    <mergeCell ref="K133:L133"/>
    <mergeCell ref="N133:O133"/>
    <mergeCell ref="Q133:R133"/>
    <mergeCell ref="T133:U133"/>
    <mergeCell ref="B137:D138"/>
    <mergeCell ref="E137:S138"/>
    <mergeCell ref="Z131:AA131"/>
    <mergeCell ref="F132:G132"/>
    <mergeCell ref="I132:J132"/>
    <mergeCell ref="L132:M132"/>
    <mergeCell ref="O132:P132"/>
    <mergeCell ref="R132:S132"/>
    <mergeCell ref="U132:V132"/>
    <mergeCell ref="X132:Y132"/>
    <mergeCell ref="AA132:AB132"/>
    <mergeCell ref="X129:Y129"/>
    <mergeCell ref="AA129:AB129"/>
    <mergeCell ref="B131:D135"/>
    <mergeCell ref="E131:F131"/>
    <mergeCell ref="H131:I131"/>
    <mergeCell ref="K131:L131"/>
    <mergeCell ref="N131:O131"/>
    <mergeCell ref="Q131:R131"/>
    <mergeCell ref="T131:U131"/>
    <mergeCell ref="W131:X131"/>
    <mergeCell ref="B127:B129"/>
    <mergeCell ref="C127:C129"/>
    <mergeCell ref="W135:Y135"/>
    <mergeCell ref="Z135:AB135"/>
    <mergeCell ref="E135:G135"/>
    <mergeCell ref="H135:J135"/>
    <mergeCell ref="K135:M135"/>
    <mergeCell ref="N135:P135"/>
    <mergeCell ref="Q135:S135"/>
    <mergeCell ref="T135:V135"/>
    <mergeCell ref="W133:X133"/>
    <mergeCell ref="Z133:AA133"/>
    <mergeCell ref="F134:G134"/>
    <mergeCell ref="I125:J125"/>
    <mergeCell ref="L125:M125"/>
    <mergeCell ref="O125:P125"/>
    <mergeCell ref="R125:S125"/>
    <mergeCell ref="U125:V125"/>
    <mergeCell ref="X125:Y125"/>
    <mergeCell ref="U128:V128"/>
    <mergeCell ref="X128:Y128"/>
    <mergeCell ref="AA128:AB128"/>
    <mergeCell ref="AC128:AD128"/>
    <mergeCell ref="F129:G129"/>
    <mergeCell ref="I129:J129"/>
    <mergeCell ref="L129:M129"/>
    <mergeCell ref="O129:P129"/>
    <mergeCell ref="R129:S129"/>
    <mergeCell ref="U129:V129"/>
    <mergeCell ref="Q127:R127"/>
    <mergeCell ref="T127:U127"/>
    <mergeCell ref="W127:X127"/>
    <mergeCell ref="Z127:AA127"/>
    <mergeCell ref="AC127:AD127"/>
    <mergeCell ref="F128:G128"/>
    <mergeCell ref="I128:J128"/>
    <mergeCell ref="L128:M128"/>
    <mergeCell ref="O128:P128"/>
    <mergeCell ref="R128:S128"/>
    <mergeCell ref="E127:F127"/>
    <mergeCell ref="H127:I127"/>
    <mergeCell ref="K127:L127"/>
    <mergeCell ref="N127:O127"/>
    <mergeCell ref="B124:B126"/>
    <mergeCell ref="C124:C126"/>
    <mergeCell ref="E124:F124"/>
    <mergeCell ref="H124:I124"/>
    <mergeCell ref="K124:L124"/>
    <mergeCell ref="N124:O124"/>
    <mergeCell ref="Q124:R124"/>
    <mergeCell ref="T124:U124"/>
    <mergeCell ref="U122:V122"/>
    <mergeCell ref="X122:Y122"/>
    <mergeCell ref="AA122:AB122"/>
    <mergeCell ref="AC122:AD122"/>
    <mergeCell ref="F123:G123"/>
    <mergeCell ref="I123:J123"/>
    <mergeCell ref="L123:M123"/>
    <mergeCell ref="O123:P123"/>
    <mergeCell ref="R123:S123"/>
    <mergeCell ref="U123:V123"/>
    <mergeCell ref="AA125:AB125"/>
    <mergeCell ref="AC125:AD125"/>
    <mergeCell ref="F126:G126"/>
    <mergeCell ref="I126:J126"/>
    <mergeCell ref="L126:M126"/>
    <mergeCell ref="O126:P126"/>
    <mergeCell ref="R126:S126"/>
    <mergeCell ref="U126:V126"/>
    <mergeCell ref="X126:Y126"/>
    <mergeCell ref="AA126:AB126"/>
    <mergeCell ref="W124:X124"/>
    <mergeCell ref="Z124:AA124"/>
    <mergeCell ref="AC124:AD124"/>
    <mergeCell ref="F125:G125"/>
    <mergeCell ref="Q121:R121"/>
    <mergeCell ref="T121:U121"/>
    <mergeCell ref="W121:X121"/>
    <mergeCell ref="Z121:AA121"/>
    <mergeCell ref="AC121:AD121"/>
    <mergeCell ref="F122:G122"/>
    <mergeCell ref="I122:J122"/>
    <mergeCell ref="L122:M122"/>
    <mergeCell ref="O122:P122"/>
    <mergeCell ref="R122:S122"/>
    <mergeCell ref="B121:B123"/>
    <mergeCell ref="C121:C123"/>
    <mergeCell ref="E121:F121"/>
    <mergeCell ref="H121:I121"/>
    <mergeCell ref="K121:L121"/>
    <mergeCell ref="N121:O121"/>
    <mergeCell ref="AA119:AB119"/>
    <mergeCell ref="AC119:AD119"/>
    <mergeCell ref="F120:G120"/>
    <mergeCell ref="I120:J120"/>
    <mergeCell ref="L120:M120"/>
    <mergeCell ref="O120:P120"/>
    <mergeCell ref="R120:S120"/>
    <mergeCell ref="U120:V120"/>
    <mergeCell ref="X120:Y120"/>
    <mergeCell ref="AA120:AB120"/>
    <mergeCell ref="X123:Y123"/>
    <mergeCell ref="AA123:AB123"/>
    <mergeCell ref="W118:X118"/>
    <mergeCell ref="Z118:AA118"/>
    <mergeCell ref="AC118:AD118"/>
    <mergeCell ref="F119:G119"/>
    <mergeCell ref="I119:J119"/>
    <mergeCell ref="L119:M119"/>
    <mergeCell ref="O119:P119"/>
    <mergeCell ref="R119:S119"/>
    <mergeCell ref="U119:V119"/>
    <mergeCell ref="X119:Y119"/>
    <mergeCell ref="X117:Y117"/>
    <mergeCell ref="AA117:AB117"/>
    <mergeCell ref="B118:B120"/>
    <mergeCell ref="C118:C120"/>
    <mergeCell ref="E118:F118"/>
    <mergeCell ref="H118:I118"/>
    <mergeCell ref="K118:L118"/>
    <mergeCell ref="N118:O118"/>
    <mergeCell ref="Q118:R118"/>
    <mergeCell ref="T118:U118"/>
    <mergeCell ref="B115:B117"/>
    <mergeCell ref="C115:C117"/>
    <mergeCell ref="I113:J113"/>
    <mergeCell ref="L113:M113"/>
    <mergeCell ref="O113:P113"/>
    <mergeCell ref="R113:S113"/>
    <mergeCell ref="U113:V113"/>
    <mergeCell ref="X113:Y113"/>
    <mergeCell ref="U116:V116"/>
    <mergeCell ref="X116:Y116"/>
    <mergeCell ref="AA116:AB116"/>
    <mergeCell ref="AC116:AD116"/>
    <mergeCell ref="F117:G117"/>
    <mergeCell ref="I117:J117"/>
    <mergeCell ref="L117:M117"/>
    <mergeCell ref="O117:P117"/>
    <mergeCell ref="R117:S117"/>
    <mergeCell ref="U117:V117"/>
    <mergeCell ref="Q115:R115"/>
    <mergeCell ref="T115:U115"/>
    <mergeCell ref="W115:X115"/>
    <mergeCell ref="Z115:AA115"/>
    <mergeCell ref="AC115:AD115"/>
    <mergeCell ref="F116:G116"/>
    <mergeCell ref="I116:J116"/>
    <mergeCell ref="L116:M116"/>
    <mergeCell ref="O116:P116"/>
    <mergeCell ref="R116:S116"/>
    <mergeCell ref="E115:F115"/>
    <mergeCell ref="H115:I115"/>
    <mergeCell ref="K115:L115"/>
    <mergeCell ref="N115:O115"/>
    <mergeCell ref="B112:B114"/>
    <mergeCell ref="C112:C114"/>
    <mergeCell ref="E112:F112"/>
    <mergeCell ref="H112:I112"/>
    <mergeCell ref="K112:L112"/>
    <mergeCell ref="N112:O112"/>
    <mergeCell ref="Q112:R112"/>
    <mergeCell ref="T112:U112"/>
    <mergeCell ref="U110:V110"/>
    <mergeCell ref="X110:Y110"/>
    <mergeCell ref="AA110:AB110"/>
    <mergeCell ref="AC110:AD110"/>
    <mergeCell ref="F111:G111"/>
    <mergeCell ref="I111:J111"/>
    <mergeCell ref="L111:M111"/>
    <mergeCell ref="O111:P111"/>
    <mergeCell ref="R111:S111"/>
    <mergeCell ref="U111:V111"/>
    <mergeCell ref="AA113:AB113"/>
    <mergeCell ref="AC113:AD113"/>
    <mergeCell ref="F114:G114"/>
    <mergeCell ref="I114:J114"/>
    <mergeCell ref="L114:M114"/>
    <mergeCell ref="O114:P114"/>
    <mergeCell ref="R114:S114"/>
    <mergeCell ref="U114:V114"/>
    <mergeCell ref="X114:Y114"/>
    <mergeCell ref="AA114:AB114"/>
    <mergeCell ref="W112:X112"/>
    <mergeCell ref="Z112:AA112"/>
    <mergeCell ref="AC112:AD112"/>
    <mergeCell ref="F113:G113"/>
    <mergeCell ref="Q109:R109"/>
    <mergeCell ref="T109:U109"/>
    <mergeCell ref="W109:X109"/>
    <mergeCell ref="Z109:AA109"/>
    <mergeCell ref="AC109:AD109"/>
    <mergeCell ref="F110:G110"/>
    <mergeCell ref="I110:J110"/>
    <mergeCell ref="L110:M110"/>
    <mergeCell ref="O110:P110"/>
    <mergeCell ref="R110:S110"/>
    <mergeCell ref="B109:B111"/>
    <mergeCell ref="C109:C111"/>
    <mergeCell ref="E109:F109"/>
    <mergeCell ref="H109:I109"/>
    <mergeCell ref="K109:L109"/>
    <mergeCell ref="N109:O109"/>
    <mergeCell ref="AA107:AB107"/>
    <mergeCell ref="AC107:AD107"/>
    <mergeCell ref="F108:G108"/>
    <mergeCell ref="I108:J108"/>
    <mergeCell ref="L108:M108"/>
    <mergeCell ref="O108:P108"/>
    <mergeCell ref="R108:S108"/>
    <mergeCell ref="U108:V108"/>
    <mergeCell ref="X108:Y108"/>
    <mergeCell ref="AA108:AB108"/>
    <mergeCell ref="X111:Y111"/>
    <mergeCell ref="AA111:AB111"/>
    <mergeCell ref="W106:X106"/>
    <mergeCell ref="Z106:AA106"/>
    <mergeCell ref="AC106:AD106"/>
    <mergeCell ref="F107:G107"/>
    <mergeCell ref="I107:J107"/>
    <mergeCell ref="L107:M107"/>
    <mergeCell ref="O107:P107"/>
    <mergeCell ref="R107:S107"/>
    <mergeCell ref="U107:V107"/>
    <mergeCell ref="X107:Y107"/>
    <mergeCell ref="X105:Y105"/>
    <mergeCell ref="AA105:AB105"/>
    <mergeCell ref="B106:B108"/>
    <mergeCell ref="C106:C108"/>
    <mergeCell ref="E106:F106"/>
    <mergeCell ref="H106:I106"/>
    <mergeCell ref="K106:L106"/>
    <mergeCell ref="N106:O106"/>
    <mergeCell ref="Q106:R106"/>
    <mergeCell ref="T106:U106"/>
    <mergeCell ref="B103:B105"/>
    <mergeCell ref="C103:C105"/>
    <mergeCell ref="I101:J101"/>
    <mergeCell ref="L101:M101"/>
    <mergeCell ref="O101:P101"/>
    <mergeCell ref="R101:S101"/>
    <mergeCell ref="U101:V101"/>
    <mergeCell ref="X101:Y101"/>
    <mergeCell ref="U104:V104"/>
    <mergeCell ref="X104:Y104"/>
    <mergeCell ref="AA104:AB104"/>
    <mergeCell ref="AC104:AD104"/>
    <mergeCell ref="F105:G105"/>
    <mergeCell ref="I105:J105"/>
    <mergeCell ref="L105:M105"/>
    <mergeCell ref="O105:P105"/>
    <mergeCell ref="R105:S105"/>
    <mergeCell ref="U105:V105"/>
    <mergeCell ref="Q103:R103"/>
    <mergeCell ref="T103:U103"/>
    <mergeCell ref="W103:X103"/>
    <mergeCell ref="Z103:AA103"/>
    <mergeCell ref="AC103:AD103"/>
    <mergeCell ref="F104:G104"/>
    <mergeCell ref="I104:J104"/>
    <mergeCell ref="L104:M104"/>
    <mergeCell ref="O104:P104"/>
    <mergeCell ref="R104:S104"/>
    <mergeCell ref="E103:F103"/>
    <mergeCell ref="H103:I103"/>
    <mergeCell ref="K103:L103"/>
    <mergeCell ref="N103:O103"/>
    <mergeCell ref="B100:B102"/>
    <mergeCell ref="C100:C102"/>
    <mergeCell ref="E100:F100"/>
    <mergeCell ref="H100:I100"/>
    <mergeCell ref="K100:L100"/>
    <mergeCell ref="N100:O100"/>
    <mergeCell ref="Q100:R100"/>
    <mergeCell ref="T100:U100"/>
    <mergeCell ref="U98:V98"/>
    <mergeCell ref="X98:Y98"/>
    <mergeCell ref="AA98:AB98"/>
    <mergeCell ref="AC98:AD98"/>
    <mergeCell ref="F99:G99"/>
    <mergeCell ref="I99:J99"/>
    <mergeCell ref="L99:M99"/>
    <mergeCell ref="O99:P99"/>
    <mergeCell ref="R99:S99"/>
    <mergeCell ref="U99:V99"/>
    <mergeCell ref="AA101:AB101"/>
    <mergeCell ref="AC101:AD101"/>
    <mergeCell ref="F102:G102"/>
    <mergeCell ref="I102:J102"/>
    <mergeCell ref="L102:M102"/>
    <mergeCell ref="O102:P102"/>
    <mergeCell ref="R102:S102"/>
    <mergeCell ref="U102:V102"/>
    <mergeCell ref="X102:Y102"/>
    <mergeCell ref="AA102:AB102"/>
    <mergeCell ref="W100:X100"/>
    <mergeCell ref="Z100:AA100"/>
    <mergeCell ref="AC100:AD100"/>
    <mergeCell ref="F101:G101"/>
    <mergeCell ref="Q97:R97"/>
    <mergeCell ref="T97:U97"/>
    <mergeCell ref="W97:X97"/>
    <mergeCell ref="Z97:AA97"/>
    <mergeCell ref="AC97:AD97"/>
    <mergeCell ref="F98:G98"/>
    <mergeCell ref="I98:J98"/>
    <mergeCell ref="L98:M98"/>
    <mergeCell ref="O98:P98"/>
    <mergeCell ref="R98:S98"/>
    <mergeCell ref="B97:B99"/>
    <mergeCell ref="C97:C99"/>
    <mergeCell ref="E97:F97"/>
    <mergeCell ref="H97:I97"/>
    <mergeCell ref="K97:L97"/>
    <mergeCell ref="N97:O97"/>
    <mergeCell ref="AA95:AB95"/>
    <mergeCell ref="AC95:AD95"/>
    <mergeCell ref="F96:G96"/>
    <mergeCell ref="I96:J96"/>
    <mergeCell ref="L96:M96"/>
    <mergeCell ref="O96:P96"/>
    <mergeCell ref="R96:S96"/>
    <mergeCell ref="U96:V96"/>
    <mergeCell ref="X96:Y96"/>
    <mergeCell ref="AA96:AB96"/>
    <mergeCell ref="X99:Y99"/>
    <mergeCell ref="AA99:AB99"/>
    <mergeCell ref="W94:X94"/>
    <mergeCell ref="Z94:AA94"/>
    <mergeCell ref="AC94:AD94"/>
    <mergeCell ref="F95:G95"/>
    <mergeCell ref="I95:J95"/>
    <mergeCell ref="L95:M95"/>
    <mergeCell ref="O95:P95"/>
    <mergeCell ref="R95:S95"/>
    <mergeCell ref="U95:V95"/>
    <mergeCell ref="X95:Y95"/>
    <mergeCell ref="X93:Y93"/>
    <mergeCell ref="AA93:AB93"/>
    <mergeCell ref="B94:B96"/>
    <mergeCell ref="C94:C96"/>
    <mergeCell ref="E94:F94"/>
    <mergeCell ref="H94:I94"/>
    <mergeCell ref="K94:L94"/>
    <mergeCell ref="N94:O94"/>
    <mergeCell ref="Q94:R94"/>
    <mergeCell ref="T94:U94"/>
    <mergeCell ref="B91:B93"/>
    <mergeCell ref="C91:C93"/>
    <mergeCell ref="I89:J89"/>
    <mergeCell ref="L89:M89"/>
    <mergeCell ref="O89:P89"/>
    <mergeCell ref="R89:S89"/>
    <mergeCell ref="U89:V89"/>
    <mergeCell ref="X89:Y89"/>
    <mergeCell ref="U92:V92"/>
    <mergeCell ref="X92:Y92"/>
    <mergeCell ref="AA92:AB92"/>
    <mergeCell ref="AC92:AD92"/>
    <mergeCell ref="F93:G93"/>
    <mergeCell ref="I93:J93"/>
    <mergeCell ref="L93:M93"/>
    <mergeCell ref="O93:P93"/>
    <mergeCell ref="R93:S93"/>
    <mergeCell ref="U93:V93"/>
    <mergeCell ref="Q91:R91"/>
    <mergeCell ref="T91:U91"/>
    <mergeCell ref="W91:X91"/>
    <mergeCell ref="Z91:AA91"/>
    <mergeCell ref="AC91:AD91"/>
    <mergeCell ref="F92:G92"/>
    <mergeCell ref="I92:J92"/>
    <mergeCell ref="L92:M92"/>
    <mergeCell ref="O92:P92"/>
    <mergeCell ref="R92:S92"/>
    <mergeCell ref="E91:F91"/>
    <mergeCell ref="H91:I91"/>
    <mergeCell ref="K91:L91"/>
    <mergeCell ref="N91:O91"/>
    <mergeCell ref="B88:B90"/>
    <mergeCell ref="C88:C90"/>
    <mergeCell ref="E88:F88"/>
    <mergeCell ref="H88:I88"/>
    <mergeCell ref="K88:L88"/>
    <mergeCell ref="N88:O88"/>
    <mergeCell ref="Q88:R88"/>
    <mergeCell ref="T88:U88"/>
    <mergeCell ref="U86:V86"/>
    <mergeCell ref="X86:Y86"/>
    <mergeCell ref="AA86:AB86"/>
    <mergeCell ref="AC86:AD86"/>
    <mergeCell ref="F87:G87"/>
    <mergeCell ref="I87:J87"/>
    <mergeCell ref="L87:M87"/>
    <mergeCell ref="O87:P87"/>
    <mergeCell ref="R87:S87"/>
    <mergeCell ref="U87:V87"/>
    <mergeCell ref="AA89:AB89"/>
    <mergeCell ref="AC89:AD89"/>
    <mergeCell ref="F90:G90"/>
    <mergeCell ref="I90:J90"/>
    <mergeCell ref="L90:M90"/>
    <mergeCell ref="O90:P90"/>
    <mergeCell ref="R90:S90"/>
    <mergeCell ref="U90:V90"/>
    <mergeCell ref="X90:Y90"/>
    <mergeCell ref="AA90:AB90"/>
    <mergeCell ref="W88:X88"/>
    <mergeCell ref="Z88:AA88"/>
    <mergeCell ref="AC88:AD88"/>
    <mergeCell ref="F89:G89"/>
    <mergeCell ref="Q85:R85"/>
    <mergeCell ref="T85:U85"/>
    <mergeCell ref="W85:X85"/>
    <mergeCell ref="Z85:AA85"/>
    <mergeCell ref="AC85:AD85"/>
    <mergeCell ref="F86:G86"/>
    <mergeCell ref="I86:J86"/>
    <mergeCell ref="L86:M86"/>
    <mergeCell ref="O86:P86"/>
    <mergeCell ref="R86:S86"/>
    <mergeCell ref="B85:B87"/>
    <mergeCell ref="C85:C87"/>
    <mergeCell ref="E85:F85"/>
    <mergeCell ref="H85:I85"/>
    <mergeCell ref="K85:L85"/>
    <mergeCell ref="N85:O85"/>
    <mergeCell ref="AA83:AB83"/>
    <mergeCell ref="AC83:AD83"/>
    <mergeCell ref="F84:G84"/>
    <mergeCell ref="I84:J84"/>
    <mergeCell ref="L84:M84"/>
    <mergeCell ref="O84:P84"/>
    <mergeCell ref="R84:S84"/>
    <mergeCell ref="U84:V84"/>
    <mergeCell ref="X84:Y84"/>
    <mergeCell ref="AA84:AB84"/>
    <mergeCell ref="X87:Y87"/>
    <mergeCell ref="AA87:AB87"/>
    <mergeCell ref="W82:X82"/>
    <mergeCell ref="Z82:AA82"/>
    <mergeCell ref="AC82:AD82"/>
    <mergeCell ref="F83:G83"/>
    <mergeCell ref="I83:J83"/>
    <mergeCell ref="L83:M83"/>
    <mergeCell ref="O83:P83"/>
    <mergeCell ref="R83:S83"/>
    <mergeCell ref="U83:V83"/>
    <mergeCell ref="X83:Y83"/>
    <mergeCell ref="X81:Y81"/>
    <mergeCell ref="AA81:AB81"/>
    <mergeCell ref="B82:B84"/>
    <mergeCell ref="C82:C84"/>
    <mergeCell ref="E82:F82"/>
    <mergeCell ref="H82:I82"/>
    <mergeCell ref="K82:L82"/>
    <mergeCell ref="N82:O82"/>
    <mergeCell ref="Q82:R82"/>
    <mergeCell ref="T82:U82"/>
    <mergeCell ref="B79:B81"/>
    <mergeCell ref="C79:C81"/>
    <mergeCell ref="I77:J77"/>
    <mergeCell ref="L77:M77"/>
    <mergeCell ref="O77:P77"/>
    <mergeCell ref="R77:S77"/>
    <mergeCell ref="U77:V77"/>
    <mergeCell ref="X77:Y77"/>
    <mergeCell ref="U80:V80"/>
    <mergeCell ref="X80:Y80"/>
    <mergeCell ref="AA80:AB80"/>
    <mergeCell ref="AC80:AD80"/>
    <mergeCell ref="F81:G81"/>
    <mergeCell ref="I81:J81"/>
    <mergeCell ref="L81:M81"/>
    <mergeCell ref="O81:P81"/>
    <mergeCell ref="R81:S81"/>
    <mergeCell ref="U81:V81"/>
    <mergeCell ref="Q79:R79"/>
    <mergeCell ref="T79:U79"/>
    <mergeCell ref="W79:X79"/>
    <mergeCell ref="Z79:AA79"/>
    <mergeCell ref="AC79:AD79"/>
    <mergeCell ref="F80:G80"/>
    <mergeCell ref="I80:J80"/>
    <mergeCell ref="L80:M80"/>
    <mergeCell ref="O80:P80"/>
    <mergeCell ref="R80:S80"/>
    <mergeCell ref="E79:F79"/>
    <mergeCell ref="H79:I79"/>
    <mergeCell ref="K79:L79"/>
    <mergeCell ref="N79:O79"/>
    <mergeCell ref="B76:B78"/>
    <mergeCell ref="C76:C78"/>
    <mergeCell ref="E76:F76"/>
    <mergeCell ref="H76:I76"/>
    <mergeCell ref="K76:L76"/>
    <mergeCell ref="N76:O76"/>
    <mergeCell ref="Q76:R76"/>
    <mergeCell ref="T76:U76"/>
    <mergeCell ref="U74:V74"/>
    <mergeCell ref="X74:Y74"/>
    <mergeCell ref="AA74:AB74"/>
    <mergeCell ref="AC74:AD74"/>
    <mergeCell ref="F75:G75"/>
    <mergeCell ref="I75:J75"/>
    <mergeCell ref="L75:M75"/>
    <mergeCell ref="O75:P75"/>
    <mergeCell ref="R75:S75"/>
    <mergeCell ref="U75:V75"/>
    <mergeCell ref="AA77:AB77"/>
    <mergeCell ref="AC77:AD77"/>
    <mergeCell ref="F78:G78"/>
    <mergeCell ref="I78:J78"/>
    <mergeCell ref="L78:M78"/>
    <mergeCell ref="O78:P78"/>
    <mergeCell ref="R78:S78"/>
    <mergeCell ref="U78:V78"/>
    <mergeCell ref="X78:Y78"/>
    <mergeCell ref="AA78:AB78"/>
    <mergeCell ref="W76:X76"/>
    <mergeCell ref="Z76:AA76"/>
    <mergeCell ref="AC76:AD76"/>
    <mergeCell ref="F77:G77"/>
    <mergeCell ref="Q73:R73"/>
    <mergeCell ref="T73:U73"/>
    <mergeCell ref="W73:X73"/>
    <mergeCell ref="Z73:AA73"/>
    <mergeCell ref="AC73:AD73"/>
    <mergeCell ref="F74:G74"/>
    <mergeCell ref="I74:J74"/>
    <mergeCell ref="L74:M74"/>
    <mergeCell ref="O74:P74"/>
    <mergeCell ref="R74:S74"/>
    <mergeCell ref="B73:B75"/>
    <mergeCell ref="C73:C75"/>
    <mergeCell ref="E73:F73"/>
    <mergeCell ref="H73:I73"/>
    <mergeCell ref="K73:L73"/>
    <mergeCell ref="N73:O73"/>
    <mergeCell ref="AA71:AB71"/>
    <mergeCell ref="AC71:AD71"/>
    <mergeCell ref="F72:G72"/>
    <mergeCell ref="I72:J72"/>
    <mergeCell ref="L72:M72"/>
    <mergeCell ref="O72:P72"/>
    <mergeCell ref="R72:S72"/>
    <mergeCell ref="U72:V72"/>
    <mergeCell ref="X72:Y72"/>
    <mergeCell ref="AA72:AB72"/>
    <mergeCell ref="X75:Y75"/>
    <mergeCell ref="AA75:AB75"/>
    <mergeCell ref="W70:X70"/>
    <mergeCell ref="Z70:AA70"/>
    <mergeCell ref="AC70:AD70"/>
    <mergeCell ref="F71:G71"/>
    <mergeCell ref="I71:J71"/>
    <mergeCell ref="L71:M71"/>
    <mergeCell ref="O71:P71"/>
    <mergeCell ref="R71:S71"/>
    <mergeCell ref="U71:V71"/>
    <mergeCell ref="X71:Y71"/>
    <mergeCell ref="X69:Y69"/>
    <mergeCell ref="AA69:AB69"/>
    <mergeCell ref="B70:B72"/>
    <mergeCell ref="C70:C72"/>
    <mergeCell ref="E70:F70"/>
    <mergeCell ref="H70:I70"/>
    <mergeCell ref="K70:L70"/>
    <mergeCell ref="N70:O70"/>
    <mergeCell ref="Q70:R70"/>
    <mergeCell ref="T70:U70"/>
    <mergeCell ref="B67:B69"/>
    <mergeCell ref="C67:C69"/>
    <mergeCell ref="I65:J65"/>
    <mergeCell ref="L65:M65"/>
    <mergeCell ref="O65:P65"/>
    <mergeCell ref="R65:S65"/>
    <mergeCell ref="U65:V65"/>
    <mergeCell ref="X65:Y65"/>
    <mergeCell ref="U68:V68"/>
    <mergeCell ref="X68:Y68"/>
    <mergeCell ref="AA68:AB68"/>
    <mergeCell ref="AC68:AD68"/>
    <mergeCell ref="F69:G69"/>
    <mergeCell ref="I69:J69"/>
    <mergeCell ref="L69:M69"/>
    <mergeCell ref="O69:P69"/>
    <mergeCell ref="R69:S69"/>
    <mergeCell ref="U69:V69"/>
    <mergeCell ref="Q67:R67"/>
    <mergeCell ref="T67:U67"/>
    <mergeCell ref="W67:X67"/>
    <mergeCell ref="Z67:AA67"/>
    <mergeCell ref="AC67:AD67"/>
    <mergeCell ref="F68:G68"/>
    <mergeCell ref="I68:J68"/>
    <mergeCell ref="L68:M68"/>
    <mergeCell ref="O68:P68"/>
    <mergeCell ref="R68:S68"/>
    <mergeCell ref="E67:F67"/>
    <mergeCell ref="H67:I67"/>
    <mergeCell ref="K67:L67"/>
    <mergeCell ref="N67:O67"/>
    <mergeCell ref="B64:B66"/>
    <mergeCell ref="C64:C66"/>
    <mergeCell ref="E64:F64"/>
    <mergeCell ref="H64:I64"/>
    <mergeCell ref="K64:L64"/>
    <mergeCell ref="N64:O64"/>
    <mergeCell ref="Q64:R64"/>
    <mergeCell ref="T64:U64"/>
    <mergeCell ref="U62:V62"/>
    <mergeCell ref="X62:Y62"/>
    <mergeCell ref="AA62:AB62"/>
    <mergeCell ref="AC62:AD62"/>
    <mergeCell ref="F63:G63"/>
    <mergeCell ref="I63:J63"/>
    <mergeCell ref="L63:M63"/>
    <mergeCell ref="O63:P63"/>
    <mergeCell ref="R63:S63"/>
    <mergeCell ref="U63:V63"/>
    <mergeCell ref="AA65:AB65"/>
    <mergeCell ref="AC65:AD65"/>
    <mergeCell ref="F66:G66"/>
    <mergeCell ref="I66:J66"/>
    <mergeCell ref="L66:M66"/>
    <mergeCell ref="O66:P66"/>
    <mergeCell ref="R66:S66"/>
    <mergeCell ref="U66:V66"/>
    <mergeCell ref="X66:Y66"/>
    <mergeCell ref="AA66:AB66"/>
    <mergeCell ref="W64:X64"/>
    <mergeCell ref="Z64:AA64"/>
    <mergeCell ref="AC64:AD64"/>
    <mergeCell ref="F65:G65"/>
    <mergeCell ref="Q61:R61"/>
    <mergeCell ref="T61:U61"/>
    <mergeCell ref="W61:X61"/>
    <mergeCell ref="Z61:AA61"/>
    <mergeCell ref="AC61:AD61"/>
    <mergeCell ref="F62:G62"/>
    <mergeCell ref="I62:J62"/>
    <mergeCell ref="L62:M62"/>
    <mergeCell ref="O62:P62"/>
    <mergeCell ref="R62:S62"/>
    <mergeCell ref="B61:B63"/>
    <mergeCell ref="C61:C63"/>
    <mergeCell ref="E61:F61"/>
    <mergeCell ref="H61:I61"/>
    <mergeCell ref="K61:L61"/>
    <mergeCell ref="N61:O61"/>
    <mergeCell ref="AA59:AB59"/>
    <mergeCell ref="AC59:AD59"/>
    <mergeCell ref="F60:G60"/>
    <mergeCell ref="I60:J60"/>
    <mergeCell ref="L60:M60"/>
    <mergeCell ref="O60:P60"/>
    <mergeCell ref="R60:S60"/>
    <mergeCell ref="U60:V60"/>
    <mergeCell ref="X60:Y60"/>
    <mergeCell ref="AA60:AB60"/>
    <mergeCell ref="X63:Y63"/>
    <mergeCell ref="AA63:AB63"/>
    <mergeCell ref="W58:X58"/>
    <mergeCell ref="Z58:AA58"/>
    <mergeCell ref="AC58:AD58"/>
    <mergeCell ref="F59:G59"/>
    <mergeCell ref="I59:J59"/>
    <mergeCell ref="L59:M59"/>
    <mergeCell ref="O59:P59"/>
    <mergeCell ref="R59:S59"/>
    <mergeCell ref="U59:V59"/>
    <mergeCell ref="X59:Y59"/>
    <mergeCell ref="X57:Y57"/>
    <mergeCell ref="AA57:AB57"/>
    <mergeCell ref="B58:B60"/>
    <mergeCell ref="C58:C60"/>
    <mergeCell ref="E58:F58"/>
    <mergeCell ref="H58:I58"/>
    <mergeCell ref="K58:L58"/>
    <mergeCell ref="N58:O58"/>
    <mergeCell ref="Q58:R58"/>
    <mergeCell ref="T58:U58"/>
    <mergeCell ref="B55:B57"/>
    <mergeCell ref="C55:C57"/>
    <mergeCell ref="I53:J53"/>
    <mergeCell ref="L53:M53"/>
    <mergeCell ref="O53:P53"/>
    <mergeCell ref="R53:S53"/>
    <mergeCell ref="U53:V53"/>
    <mergeCell ref="X53:Y53"/>
    <mergeCell ref="U56:V56"/>
    <mergeCell ref="X56:Y56"/>
    <mergeCell ref="AA56:AB56"/>
    <mergeCell ref="AC56:AD56"/>
    <mergeCell ref="F57:G57"/>
    <mergeCell ref="I57:J57"/>
    <mergeCell ref="L57:M57"/>
    <mergeCell ref="O57:P57"/>
    <mergeCell ref="R57:S57"/>
    <mergeCell ref="U57:V57"/>
    <mergeCell ref="Q55:R55"/>
    <mergeCell ref="T55:U55"/>
    <mergeCell ref="W55:X55"/>
    <mergeCell ref="Z55:AA55"/>
    <mergeCell ref="AC55:AD55"/>
    <mergeCell ref="F56:G56"/>
    <mergeCell ref="I56:J56"/>
    <mergeCell ref="L56:M56"/>
    <mergeCell ref="O56:P56"/>
    <mergeCell ref="R56:S56"/>
    <mergeCell ref="E55:F55"/>
    <mergeCell ref="H55:I55"/>
    <mergeCell ref="K55:L55"/>
    <mergeCell ref="N55:O55"/>
    <mergeCell ref="B52:B54"/>
    <mergeCell ref="C52:C54"/>
    <mergeCell ref="E52:F52"/>
    <mergeCell ref="H52:I52"/>
    <mergeCell ref="K52:L52"/>
    <mergeCell ref="N52:O52"/>
    <mergeCell ref="Q52:R52"/>
    <mergeCell ref="T52:U52"/>
    <mergeCell ref="U50:V50"/>
    <mergeCell ref="X50:Y50"/>
    <mergeCell ref="AA50:AB50"/>
    <mergeCell ref="AC50:AD50"/>
    <mergeCell ref="F51:G51"/>
    <mergeCell ref="I51:J51"/>
    <mergeCell ref="L51:M51"/>
    <mergeCell ref="O51:P51"/>
    <mergeCell ref="R51:S51"/>
    <mergeCell ref="U51:V51"/>
    <mergeCell ref="AA53:AB53"/>
    <mergeCell ref="AC53:AD53"/>
    <mergeCell ref="F54:G54"/>
    <mergeCell ref="I54:J54"/>
    <mergeCell ref="L54:M54"/>
    <mergeCell ref="O54:P54"/>
    <mergeCell ref="R54:S54"/>
    <mergeCell ref="U54:V54"/>
    <mergeCell ref="X54:Y54"/>
    <mergeCell ref="AA54:AB54"/>
    <mergeCell ref="W52:X52"/>
    <mergeCell ref="Z52:AA52"/>
    <mergeCell ref="AC52:AD52"/>
    <mergeCell ref="F53:G53"/>
    <mergeCell ref="Q49:R49"/>
    <mergeCell ref="T49:U49"/>
    <mergeCell ref="W49:X49"/>
    <mergeCell ref="Z49:AA49"/>
    <mergeCell ref="AC49:AD49"/>
    <mergeCell ref="F50:G50"/>
    <mergeCell ref="I50:J50"/>
    <mergeCell ref="L50:M50"/>
    <mergeCell ref="O50:P50"/>
    <mergeCell ref="R50:S50"/>
    <mergeCell ref="B49:B51"/>
    <mergeCell ref="C49:C51"/>
    <mergeCell ref="E49:F49"/>
    <mergeCell ref="H49:I49"/>
    <mergeCell ref="K49:L49"/>
    <mergeCell ref="N49:O49"/>
    <mergeCell ref="AA47:AB47"/>
    <mergeCell ref="AC47:AD47"/>
    <mergeCell ref="F48:G48"/>
    <mergeCell ref="I48:J48"/>
    <mergeCell ref="L48:M48"/>
    <mergeCell ref="O48:P48"/>
    <mergeCell ref="R48:S48"/>
    <mergeCell ref="U48:V48"/>
    <mergeCell ref="X48:Y48"/>
    <mergeCell ref="AA48:AB48"/>
    <mergeCell ref="X51:Y51"/>
    <mergeCell ref="AA51:AB51"/>
    <mergeCell ref="W46:X46"/>
    <mergeCell ref="Z46:AA46"/>
    <mergeCell ref="AC46:AD46"/>
    <mergeCell ref="F47:G47"/>
    <mergeCell ref="I47:J47"/>
    <mergeCell ref="L47:M47"/>
    <mergeCell ref="O47:P47"/>
    <mergeCell ref="R47:S47"/>
    <mergeCell ref="U47:V47"/>
    <mergeCell ref="X47:Y47"/>
    <mergeCell ref="X45:Y45"/>
    <mergeCell ref="AA45:AB45"/>
    <mergeCell ref="B46:B48"/>
    <mergeCell ref="C46:C48"/>
    <mergeCell ref="E46:F46"/>
    <mergeCell ref="H46:I46"/>
    <mergeCell ref="K46:L46"/>
    <mergeCell ref="N46:O46"/>
    <mergeCell ref="Q46:R46"/>
    <mergeCell ref="T46:U46"/>
    <mergeCell ref="B43:B45"/>
    <mergeCell ref="C43:C45"/>
    <mergeCell ref="I41:J41"/>
    <mergeCell ref="L41:M41"/>
    <mergeCell ref="O41:P41"/>
    <mergeCell ref="R41:S41"/>
    <mergeCell ref="U41:V41"/>
    <mergeCell ref="X41:Y41"/>
    <mergeCell ref="U44:V44"/>
    <mergeCell ref="X44:Y44"/>
    <mergeCell ref="AA44:AB44"/>
    <mergeCell ref="AC44:AD44"/>
    <mergeCell ref="F45:G45"/>
    <mergeCell ref="I45:J45"/>
    <mergeCell ref="L45:M45"/>
    <mergeCell ref="O45:P45"/>
    <mergeCell ref="R45:S45"/>
    <mergeCell ref="U45:V45"/>
    <mergeCell ref="Q43:R43"/>
    <mergeCell ref="T43:U43"/>
    <mergeCell ref="W43:X43"/>
    <mergeCell ref="Z43:AA43"/>
    <mergeCell ref="AC43:AD43"/>
    <mergeCell ref="F44:G44"/>
    <mergeCell ref="I44:J44"/>
    <mergeCell ref="L44:M44"/>
    <mergeCell ref="O44:P44"/>
    <mergeCell ref="R44:S44"/>
    <mergeCell ref="E43:F43"/>
    <mergeCell ref="H43:I43"/>
    <mergeCell ref="K43:L43"/>
    <mergeCell ref="N43:O43"/>
    <mergeCell ref="B40:B42"/>
    <mergeCell ref="C40:C42"/>
    <mergeCell ref="E40:F40"/>
    <mergeCell ref="H40:I40"/>
    <mergeCell ref="K40:L40"/>
    <mergeCell ref="N40:O40"/>
    <mergeCell ref="Q40:R40"/>
    <mergeCell ref="T40:U40"/>
    <mergeCell ref="U38:V38"/>
    <mergeCell ref="X38:Y38"/>
    <mergeCell ref="AA38:AB38"/>
    <mergeCell ref="AC38:AD38"/>
    <mergeCell ref="F39:G39"/>
    <mergeCell ref="I39:J39"/>
    <mergeCell ref="L39:M39"/>
    <mergeCell ref="O39:P39"/>
    <mergeCell ref="R39:S39"/>
    <mergeCell ref="U39:V39"/>
    <mergeCell ref="AA41:AB41"/>
    <mergeCell ref="AC41:AD41"/>
    <mergeCell ref="F42:G42"/>
    <mergeCell ref="I42:J42"/>
    <mergeCell ref="L42:M42"/>
    <mergeCell ref="O42:P42"/>
    <mergeCell ref="R42:S42"/>
    <mergeCell ref="U42:V42"/>
    <mergeCell ref="X42:Y42"/>
    <mergeCell ref="AA42:AB42"/>
    <mergeCell ref="W40:X40"/>
    <mergeCell ref="Z40:AA40"/>
    <mergeCell ref="AC40:AD40"/>
    <mergeCell ref="F41:G41"/>
    <mergeCell ref="Q37:R37"/>
    <mergeCell ref="T37:U37"/>
    <mergeCell ref="W37:X37"/>
    <mergeCell ref="Z37:AA37"/>
    <mergeCell ref="AC37:AD37"/>
    <mergeCell ref="F38:G38"/>
    <mergeCell ref="I38:J38"/>
    <mergeCell ref="L38:M38"/>
    <mergeCell ref="O38:P38"/>
    <mergeCell ref="R38:S38"/>
    <mergeCell ref="B37:B39"/>
    <mergeCell ref="C37:C39"/>
    <mergeCell ref="E37:F37"/>
    <mergeCell ref="H37:I37"/>
    <mergeCell ref="K37:L37"/>
    <mergeCell ref="N37:O37"/>
    <mergeCell ref="AA35:AB35"/>
    <mergeCell ref="AC35:AD35"/>
    <mergeCell ref="F36:G36"/>
    <mergeCell ref="I36:J36"/>
    <mergeCell ref="L36:M36"/>
    <mergeCell ref="O36:P36"/>
    <mergeCell ref="R36:S36"/>
    <mergeCell ref="U36:V36"/>
    <mergeCell ref="X36:Y36"/>
    <mergeCell ref="AA36:AB36"/>
    <mergeCell ref="X39:Y39"/>
    <mergeCell ref="AA39:AB39"/>
    <mergeCell ref="W34:X34"/>
    <mergeCell ref="Z34:AA34"/>
    <mergeCell ref="AC34:AD34"/>
    <mergeCell ref="F35:G35"/>
    <mergeCell ref="I35:J35"/>
    <mergeCell ref="L35:M35"/>
    <mergeCell ref="O35:P35"/>
    <mergeCell ref="R35:S35"/>
    <mergeCell ref="U35:V35"/>
    <mergeCell ref="X35:Y35"/>
    <mergeCell ref="X33:Y33"/>
    <mergeCell ref="AA33:AB33"/>
    <mergeCell ref="B34:B36"/>
    <mergeCell ref="C34:C36"/>
    <mergeCell ref="E34:F34"/>
    <mergeCell ref="H34:I34"/>
    <mergeCell ref="K34:L34"/>
    <mergeCell ref="N34:O34"/>
    <mergeCell ref="Q34:R34"/>
    <mergeCell ref="T34:U34"/>
    <mergeCell ref="B31:B33"/>
    <mergeCell ref="C31:C33"/>
    <mergeCell ref="I29:J29"/>
    <mergeCell ref="L29:M29"/>
    <mergeCell ref="O29:P29"/>
    <mergeCell ref="R29:S29"/>
    <mergeCell ref="U29:V29"/>
    <mergeCell ref="X29:Y29"/>
    <mergeCell ref="U32:V32"/>
    <mergeCell ref="X32:Y32"/>
    <mergeCell ref="AA32:AB32"/>
    <mergeCell ref="AC32:AD32"/>
    <mergeCell ref="F33:G33"/>
    <mergeCell ref="I33:J33"/>
    <mergeCell ref="L33:M33"/>
    <mergeCell ref="O33:P33"/>
    <mergeCell ref="R33:S33"/>
    <mergeCell ref="U33:V33"/>
    <mergeCell ref="Q31:R31"/>
    <mergeCell ref="T31:U31"/>
    <mergeCell ref="W31:X31"/>
    <mergeCell ref="Z31:AA31"/>
    <mergeCell ref="AC31:AD31"/>
    <mergeCell ref="F32:G32"/>
    <mergeCell ref="I32:J32"/>
    <mergeCell ref="L32:M32"/>
    <mergeCell ref="O32:P32"/>
    <mergeCell ref="R32:S32"/>
    <mergeCell ref="E31:F31"/>
    <mergeCell ref="H31:I31"/>
    <mergeCell ref="K31:L31"/>
    <mergeCell ref="N31:O31"/>
    <mergeCell ref="B28:B30"/>
    <mergeCell ref="C28:C30"/>
    <mergeCell ref="E28:F28"/>
    <mergeCell ref="H28:I28"/>
    <mergeCell ref="K28:L28"/>
    <mergeCell ref="N28:O28"/>
    <mergeCell ref="Q28:R28"/>
    <mergeCell ref="T28:U28"/>
    <mergeCell ref="U26:V26"/>
    <mergeCell ref="X26:Y26"/>
    <mergeCell ref="AA26:AB26"/>
    <mergeCell ref="AC26:AD26"/>
    <mergeCell ref="F27:G27"/>
    <mergeCell ref="I27:J27"/>
    <mergeCell ref="L27:M27"/>
    <mergeCell ref="O27:P27"/>
    <mergeCell ref="R27:S27"/>
    <mergeCell ref="U27:V27"/>
    <mergeCell ref="AA29:AB29"/>
    <mergeCell ref="AC29:AD29"/>
    <mergeCell ref="F30:G30"/>
    <mergeCell ref="I30:J30"/>
    <mergeCell ref="L30:M30"/>
    <mergeCell ref="O30:P30"/>
    <mergeCell ref="R30:S30"/>
    <mergeCell ref="U30:V30"/>
    <mergeCell ref="X30:Y30"/>
    <mergeCell ref="AA30:AB30"/>
    <mergeCell ref="W28:X28"/>
    <mergeCell ref="Z28:AA28"/>
    <mergeCell ref="AC28:AD28"/>
    <mergeCell ref="F29:G29"/>
    <mergeCell ref="Q25:R25"/>
    <mergeCell ref="T25:U25"/>
    <mergeCell ref="W25:X25"/>
    <mergeCell ref="Z25:AA25"/>
    <mergeCell ref="AC25:AD25"/>
    <mergeCell ref="F26:G26"/>
    <mergeCell ref="I26:J26"/>
    <mergeCell ref="L26:M26"/>
    <mergeCell ref="O26:P26"/>
    <mergeCell ref="R26:S26"/>
    <mergeCell ref="B25:B27"/>
    <mergeCell ref="C25:C27"/>
    <mergeCell ref="E25:F25"/>
    <mergeCell ref="H25:I25"/>
    <mergeCell ref="K25:L25"/>
    <mergeCell ref="N25:O25"/>
    <mergeCell ref="AA23:AB23"/>
    <mergeCell ref="AC23:AD23"/>
    <mergeCell ref="F24:G24"/>
    <mergeCell ref="I24:J24"/>
    <mergeCell ref="L24:M24"/>
    <mergeCell ref="O24:P24"/>
    <mergeCell ref="R24:S24"/>
    <mergeCell ref="U24:V24"/>
    <mergeCell ref="X24:Y24"/>
    <mergeCell ref="AA24:AB24"/>
    <mergeCell ref="X27:Y27"/>
    <mergeCell ref="AA27:AB27"/>
    <mergeCell ref="W22:X22"/>
    <mergeCell ref="Z22:AA22"/>
    <mergeCell ref="AC22:AD22"/>
    <mergeCell ref="F23:G23"/>
    <mergeCell ref="I23:J23"/>
    <mergeCell ref="L23:M23"/>
    <mergeCell ref="O23:P23"/>
    <mergeCell ref="R23:S23"/>
    <mergeCell ref="U23:V23"/>
    <mergeCell ref="X23:Y23"/>
    <mergeCell ref="X21:Y21"/>
    <mergeCell ref="AA21:AB21"/>
    <mergeCell ref="B22:B24"/>
    <mergeCell ref="C22:C24"/>
    <mergeCell ref="E22:F22"/>
    <mergeCell ref="H22:I22"/>
    <mergeCell ref="K22:L22"/>
    <mergeCell ref="N22:O22"/>
    <mergeCell ref="Q22:R22"/>
    <mergeCell ref="T22:U22"/>
    <mergeCell ref="B19:B21"/>
    <mergeCell ref="C19:C21"/>
    <mergeCell ref="I17:J17"/>
    <mergeCell ref="L17:M17"/>
    <mergeCell ref="O17:P17"/>
    <mergeCell ref="R17:S17"/>
    <mergeCell ref="U17:V17"/>
    <mergeCell ref="X17:Y17"/>
    <mergeCell ref="U20:V20"/>
    <mergeCell ref="X20:Y20"/>
    <mergeCell ref="AA20:AB20"/>
    <mergeCell ref="AC20:AD20"/>
    <mergeCell ref="F21:G21"/>
    <mergeCell ref="I21:J21"/>
    <mergeCell ref="L21:M21"/>
    <mergeCell ref="O21:P21"/>
    <mergeCell ref="R21:S21"/>
    <mergeCell ref="U21:V21"/>
    <mergeCell ref="Q19:R19"/>
    <mergeCell ref="T19:U19"/>
    <mergeCell ref="W19:X19"/>
    <mergeCell ref="Z19:AA19"/>
    <mergeCell ref="AC19:AD19"/>
    <mergeCell ref="F20:G20"/>
    <mergeCell ref="I20:J20"/>
    <mergeCell ref="L20:M20"/>
    <mergeCell ref="O20:P20"/>
    <mergeCell ref="R20:S20"/>
    <mergeCell ref="E19:F19"/>
    <mergeCell ref="H19:I19"/>
    <mergeCell ref="K19:L19"/>
    <mergeCell ref="N19:O19"/>
    <mergeCell ref="B16:B18"/>
    <mergeCell ref="C16:C18"/>
    <mergeCell ref="E16:F16"/>
    <mergeCell ref="H16:I16"/>
    <mergeCell ref="K16:L16"/>
    <mergeCell ref="N16:O16"/>
    <mergeCell ref="Q16:R16"/>
    <mergeCell ref="T16:U16"/>
    <mergeCell ref="U14:V14"/>
    <mergeCell ref="X14:Y14"/>
    <mergeCell ref="AA14:AB14"/>
    <mergeCell ref="AC14:AD14"/>
    <mergeCell ref="F15:G15"/>
    <mergeCell ref="I15:J15"/>
    <mergeCell ref="L15:M15"/>
    <mergeCell ref="O15:P15"/>
    <mergeCell ref="R15:S15"/>
    <mergeCell ref="U15:V15"/>
    <mergeCell ref="AA17:AB17"/>
    <mergeCell ref="AC17:AD17"/>
    <mergeCell ref="F18:G18"/>
    <mergeCell ref="I18:J18"/>
    <mergeCell ref="L18:M18"/>
    <mergeCell ref="O18:P18"/>
    <mergeCell ref="R18:S18"/>
    <mergeCell ref="U18:V18"/>
    <mergeCell ref="X18:Y18"/>
    <mergeCell ref="AA18:AB18"/>
    <mergeCell ref="W16:X16"/>
    <mergeCell ref="Z16:AA16"/>
    <mergeCell ref="AC16:AD16"/>
    <mergeCell ref="F17:G17"/>
    <mergeCell ref="Q13:R13"/>
    <mergeCell ref="T13:U13"/>
    <mergeCell ref="W13:X13"/>
    <mergeCell ref="Z13:AA13"/>
    <mergeCell ref="AC13:AD13"/>
    <mergeCell ref="F14:G14"/>
    <mergeCell ref="I14:J14"/>
    <mergeCell ref="L14:M14"/>
    <mergeCell ref="O14:P14"/>
    <mergeCell ref="R14:S14"/>
    <mergeCell ref="B13:B15"/>
    <mergeCell ref="C13:C15"/>
    <mergeCell ref="E13:F13"/>
    <mergeCell ref="H13:I13"/>
    <mergeCell ref="K13:L13"/>
    <mergeCell ref="N13:O13"/>
    <mergeCell ref="AC11:AD11"/>
    <mergeCell ref="F12:G12"/>
    <mergeCell ref="I12:J12"/>
    <mergeCell ref="L12:M12"/>
    <mergeCell ref="O12:P12"/>
    <mergeCell ref="R12:S12"/>
    <mergeCell ref="U12:V12"/>
    <mergeCell ref="X12:Y12"/>
    <mergeCell ref="AA12:AB12"/>
    <mergeCell ref="X15:Y15"/>
    <mergeCell ref="AA15:AB15"/>
    <mergeCell ref="E8:F8"/>
    <mergeCell ref="H8:I8"/>
    <mergeCell ref="K8:L8"/>
    <mergeCell ref="N8:O8"/>
    <mergeCell ref="Z10:AA10"/>
    <mergeCell ref="AC10:AD10"/>
    <mergeCell ref="F11:G11"/>
    <mergeCell ref="I11:J11"/>
    <mergeCell ref="L11:M11"/>
    <mergeCell ref="O11:P11"/>
    <mergeCell ref="R11:S11"/>
    <mergeCell ref="U11:V11"/>
    <mergeCell ref="X11:Y11"/>
    <mergeCell ref="AA11:AB11"/>
    <mergeCell ref="AC9:AD9"/>
    <mergeCell ref="B10:B12"/>
    <mergeCell ref="C10:C12"/>
    <mergeCell ref="E10:F10"/>
    <mergeCell ref="H10:I10"/>
    <mergeCell ref="K10:L10"/>
    <mergeCell ref="N10:O10"/>
    <mergeCell ref="Q10:R10"/>
    <mergeCell ref="T10:U10"/>
    <mergeCell ref="W10:X10"/>
    <mergeCell ref="T6:V6"/>
    <mergeCell ref="W6:Y6"/>
    <mergeCell ref="Z6:AB6"/>
    <mergeCell ref="AC6:AD6"/>
    <mergeCell ref="B7:B9"/>
    <mergeCell ref="C7:D7"/>
    <mergeCell ref="E7:F7"/>
    <mergeCell ref="H7:I7"/>
    <mergeCell ref="K7:L7"/>
    <mergeCell ref="N7:O7"/>
    <mergeCell ref="B6:D6"/>
    <mergeCell ref="E6:G6"/>
    <mergeCell ref="H6:J6"/>
    <mergeCell ref="K6:M6"/>
    <mergeCell ref="N6:P6"/>
    <mergeCell ref="Q6:S6"/>
    <mergeCell ref="Q8:R8"/>
    <mergeCell ref="T8:U8"/>
    <mergeCell ref="AC8:AD8"/>
    <mergeCell ref="C9:D9"/>
    <mergeCell ref="F9:G9"/>
    <mergeCell ref="I9:J9"/>
    <mergeCell ref="L9:M9"/>
    <mergeCell ref="O9:P9"/>
    <mergeCell ref="R9:S9"/>
    <mergeCell ref="U9:V9"/>
    <mergeCell ref="Q7:R7"/>
    <mergeCell ref="T7:U7"/>
    <mergeCell ref="W7:X7"/>
    <mergeCell ref="Z7:AA7"/>
    <mergeCell ref="AC7:AD7"/>
    <mergeCell ref="C8:D8"/>
  </mergeCells>
  <phoneticPr fontId="1"/>
  <pageMargins left="0.78740157480314965" right="0.78740157480314965" top="0.39370078740157483" bottom="0.39370078740157483" header="0.51181102362204722" footer="0.51181102362204722"/>
  <pageSetup paperSize="8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6" topLeftCell="A7" activePane="bottomLeft" state="frozen"/>
      <selection pane="bottomLeft"/>
    </sheetView>
  </sheetViews>
  <sheetFormatPr defaultColWidth="9" defaultRowHeight="13.5"/>
  <cols>
    <col min="1" max="1" width="4.5" style="53" customWidth="1"/>
    <col min="2" max="3" width="9" style="53"/>
    <col min="4" max="4" width="20.625" style="53" customWidth="1"/>
    <col min="5" max="5" width="20.5" style="53" customWidth="1"/>
    <col min="6" max="9" width="5.625" style="53" customWidth="1"/>
    <col min="10" max="256" width="9" style="53"/>
    <col min="257" max="257" width="4.5" style="53" customWidth="1"/>
    <col min="258" max="259" width="9" style="53"/>
    <col min="260" max="260" width="20.625" style="53" customWidth="1"/>
    <col min="261" max="261" width="20.5" style="53" customWidth="1"/>
    <col min="262" max="265" width="5.625" style="53" customWidth="1"/>
    <col min="266" max="512" width="9" style="53"/>
    <col min="513" max="513" width="4.5" style="53" customWidth="1"/>
    <col min="514" max="515" width="9" style="53"/>
    <col min="516" max="516" width="20.625" style="53" customWidth="1"/>
    <col min="517" max="517" width="20.5" style="53" customWidth="1"/>
    <col min="518" max="521" width="5.625" style="53" customWidth="1"/>
    <col min="522" max="768" width="9" style="53"/>
    <col min="769" max="769" width="4.5" style="53" customWidth="1"/>
    <col min="770" max="771" width="9" style="53"/>
    <col min="772" max="772" width="20.625" style="53" customWidth="1"/>
    <col min="773" max="773" width="20.5" style="53" customWidth="1"/>
    <col min="774" max="777" width="5.625" style="53" customWidth="1"/>
    <col min="778" max="1024" width="9" style="53"/>
    <col min="1025" max="1025" width="4.5" style="53" customWidth="1"/>
    <col min="1026" max="1027" width="9" style="53"/>
    <col min="1028" max="1028" width="20.625" style="53" customWidth="1"/>
    <col min="1029" max="1029" width="20.5" style="53" customWidth="1"/>
    <col min="1030" max="1033" width="5.625" style="53" customWidth="1"/>
    <col min="1034" max="1280" width="9" style="53"/>
    <col min="1281" max="1281" width="4.5" style="53" customWidth="1"/>
    <col min="1282" max="1283" width="9" style="53"/>
    <col min="1284" max="1284" width="20.625" style="53" customWidth="1"/>
    <col min="1285" max="1285" width="20.5" style="53" customWidth="1"/>
    <col min="1286" max="1289" width="5.625" style="53" customWidth="1"/>
    <col min="1290" max="1536" width="9" style="53"/>
    <col min="1537" max="1537" width="4.5" style="53" customWidth="1"/>
    <col min="1538" max="1539" width="9" style="53"/>
    <col min="1540" max="1540" width="20.625" style="53" customWidth="1"/>
    <col min="1541" max="1541" width="20.5" style="53" customWidth="1"/>
    <col min="1542" max="1545" width="5.625" style="53" customWidth="1"/>
    <col min="1546" max="1792" width="9" style="53"/>
    <col min="1793" max="1793" width="4.5" style="53" customWidth="1"/>
    <col min="1794" max="1795" width="9" style="53"/>
    <col min="1796" max="1796" width="20.625" style="53" customWidth="1"/>
    <col min="1797" max="1797" width="20.5" style="53" customWidth="1"/>
    <col min="1798" max="1801" width="5.625" style="53" customWidth="1"/>
    <col min="1802" max="2048" width="9" style="53"/>
    <col min="2049" max="2049" width="4.5" style="53" customWidth="1"/>
    <col min="2050" max="2051" width="9" style="53"/>
    <col min="2052" max="2052" width="20.625" style="53" customWidth="1"/>
    <col min="2053" max="2053" width="20.5" style="53" customWidth="1"/>
    <col min="2054" max="2057" width="5.625" style="53" customWidth="1"/>
    <col min="2058" max="2304" width="9" style="53"/>
    <col min="2305" max="2305" width="4.5" style="53" customWidth="1"/>
    <col min="2306" max="2307" width="9" style="53"/>
    <col min="2308" max="2308" width="20.625" style="53" customWidth="1"/>
    <col min="2309" max="2309" width="20.5" style="53" customWidth="1"/>
    <col min="2310" max="2313" width="5.625" style="53" customWidth="1"/>
    <col min="2314" max="2560" width="9" style="53"/>
    <col min="2561" max="2561" width="4.5" style="53" customWidth="1"/>
    <col min="2562" max="2563" width="9" style="53"/>
    <col min="2564" max="2564" width="20.625" style="53" customWidth="1"/>
    <col min="2565" max="2565" width="20.5" style="53" customWidth="1"/>
    <col min="2566" max="2569" width="5.625" style="53" customWidth="1"/>
    <col min="2570" max="2816" width="9" style="53"/>
    <col min="2817" max="2817" width="4.5" style="53" customWidth="1"/>
    <col min="2818" max="2819" width="9" style="53"/>
    <col min="2820" max="2820" width="20.625" style="53" customWidth="1"/>
    <col min="2821" max="2821" width="20.5" style="53" customWidth="1"/>
    <col min="2822" max="2825" width="5.625" style="53" customWidth="1"/>
    <col min="2826" max="3072" width="9" style="53"/>
    <col min="3073" max="3073" width="4.5" style="53" customWidth="1"/>
    <col min="3074" max="3075" width="9" style="53"/>
    <col min="3076" max="3076" width="20.625" style="53" customWidth="1"/>
    <col min="3077" max="3077" width="20.5" style="53" customWidth="1"/>
    <col min="3078" max="3081" width="5.625" style="53" customWidth="1"/>
    <col min="3082" max="3328" width="9" style="53"/>
    <col min="3329" max="3329" width="4.5" style="53" customWidth="1"/>
    <col min="3330" max="3331" width="9" style="53"/>
    <col min="3332" max="3332" width="20.625" style="53" customWidth="1"/>
    <col min="3333" max="3333" width="20.5" style="53" customWidth="1"/>
    <col min="3334" max="3337" width="5.625" style="53" customWidth="1"/>
    <col min="3338" max="3584" width="9" style="53"/>
    <col min="3585" max="3585" width="4.5" style="53" customWidth="1"/>
    <col min="3586" max="3587" width="9" style="53"/>
    <col min="3588" max="3588" width="20.625" style="53" customWidth="1"/>
    <col min="3589" max="3589" width="20.5" style="53" customWidth="1"/>
    <col min="3590" max="3593" width="5.625" style="53" customWidth="1"/>
    <col min="3594" max="3840" width="9" style="53"/>
    <col min="3841" max="3841" width="4.5" style="53" customWidth="1"/>
    <col min="3842" max="3843" width="9" style="53"/>
    <col min="3844" max="3844" width="20.625" style="53" customWidth="1"/>
    <col min="3845" max="3845" width="20.5" style="53" customWidth="1"/>
    <col min="3846" max="3849" width="5.625" style="53" customWidth="1"/>
    <col min="3850" max="4096" width="9" style="53"/>
    <col min="4097" max="4097" width="4.5" style="53" customWidth="1"/>
    <col min="4098" max="4099" width="9" style="53"/>
    <col min="4100" max="4100" width="20.625" style="53" customWidth="1"/>
    <col min="4101" max="4101" width="20.5" style="53" customWidth="1"/>
    <col min="4102" max="4105" width="5.625" style="53" customWidth="1"/>
    <col min="4106" max="4352" width="9" style="53"/>
    <col min="4353" max="4353" width="4.5" style="53" customWidth="1"/>
    <col min="4354" max="4355" width="9" style="53"/>
    <col min="4356" max="4356" width="20.625" style="53" customWidth="1"/>
    <col min="4357" max="4357" width="20.5" style="53" customWidth="1"/>
    <col min="4358" max="4361" width="5.625" style="53" customWidth="1"/>
    <col min="4362" max="4608" width="9" style="53"/>
    <col min="4609" max="4609" width="4.5" style="53" customWidth="1"/>
    <col min="4610" max="4611" width="9" style="53"/>
    <col min="4612" max="4612" width="20.625" style="53" customWidth="1"/>
    <col min="4613" max="4613" width="20.5" style="53" customWidth="1"/>
    <col min="4614" max="4617" width="5.625" style="53" customWidth="1"/>
    <col min="4618" max="4864" width="9" style="53"/>
    <col min="4865" max="4865" width="4.5" style="53" customWidth="1"/>
    <col min="4866" max="4867" width="9" style="53"/>
    <col min="4868" max="4868" width="20.625" style="53" customWidth="1"/>
    <col min="4869" max="4869" width="20.5" style="53" customWidth="1"/>
    <col min="4870" max="4873" width="5.625" style="53" customWidth="1"/>
    <col min="4874" max="5120" width="9" style="53"/>
    <col min="5121" max="5121" width="4.5" style="53" customWidth="1"/>
    <col min="5122" max="5123" width="9" style="53"/>
    <col min="5124" max="5124" width="20.625" style="53" customWidth="1"/>
    <col min="5125" max="5125" width="20.5" style="53" customWidth="1"/>
    <col min="5126" max="5129" width="5.625" style="53" customWidth="1"/>
    <col min="5130" max="5376" width="9" style="53"/>
    <col min="5377" max="5377" width="4.5" style="53" customWidth="1"/>
    <col min="5378" max="5379" width="9" style="53"/>
    <col min="5380" max="5380" width="20.625" style="53" customWidth="1"/>
    <col min="5381" max="5381" width="20.5" style="53" customWidth="1"/>
    <col min="5382" max="5385" width="5.625" style="53" customWidth="1"/>
    <col min="5386" max="5632" width="9" style="53"/>
    <col min="5633" max="5633" width="4.5" style="53" customWidth="1"/>
    <col min="5634" max="5635" width="9" style="53"/>
    <col min="5636" max="5636" width="20.625" style="53" customWidth="1"/>
    <col min="5637" max="5637" width="20.5" style="53" customWidth="1"/>
    <col min="5638" max="5641" width="5.625" style="53" customWidth="1"/>
    <col min="5642" max="5888" width="9" style="53"/>
    <col min="5889" max="5889" width="4.5" style="53" customWidth="1"/>
    <col min="5890" max="5891" width="9" style="53"/>
    <col min="5892" max="5892" width="20.625" style="53" customWidth="1"/>
    <col min="5893" max="5893" width="20.5" style="53" customWidth="1"/>
    <col min="5894" max="5897" width="5.625" style="53" customWidth="1"/>
    <col min="5898" max="6144" width="9" style="53"/>
    <col min="6145" max="6145" width="4.5" style="53" customWidth="1"/>
    <col min="6146" max="6147" width="9" style="53"/>
    <col min="6148" max="6148" width="20.625" style="53" customWidth="1"/>
    <col min="6149" max="6149" width="20.5" style="53" customWidth="1"/>
    <col min="6150" max="6153" width="5.625" style="53" customWidth="1"/>
    <col min="6154" max="6400" width="9" style="53"/>
    <col min="6401" max="6401" width="4.5" style="53" customWidth="1"/>
    <col min="6402" max="6403" width="9" style="53"/>
    <col min="6404" max="6404" width="20.625" style="53" customWidth="1"/>
    <col min="6405" max="6405" width="20.5" style="53" customWidth="1"/>
    <col min="6406" max="6409" width="5.625" style="53" customWidth="1"/>
    <col min="6410" max="6656" width="9" style="53"/>
    <col min="6657" max="6657" width="4.5" style="53" customWidth="1"/>
    <col min="6658" max="6659" width="9" style="53"/>
    <col min="6660" max="6660" width="20.625" style="53" customWidth="1"/>
    <col min="6661" max="6661" width="20.5" style="53" customWidth="1"/>
    <col min="6662" max="6665" width="5.625" style="53" customWidth="1"/>
    <col min="6666" max="6912" width="9" style="53"/>
    <col min="6913" max="6913" width="4.5" style="53" customWidth="1"/>
    <col min="6914" max="6915" width="9" style="53"/>
    <col min="6916" max="6916" width="20.625" style="53" customWidth="1"/>
    <col min="6917" max="6917" width="20.5" style="53" customWidth="1"/>
    <col min="6918" max="6921" width="5.625" style="53" customWidth="1"/>
    <col min="6922" max="7168" width="9" style="53"/>
    <col min="7169" max="7169" width="4.5" style="53" customWidth="1"/>
    <col min="7170" max="7171" width="9" style="53"/>
    <col min="7172" max="7172" width="20.625" style="53" customWidth="1"/>
    <col min="7173" max="7173" width="20.5" style="53" customWidth="1"/>
    <col min="7174" max="7177" width="5.625" style="53" customWidth="1"/>
    <col min="7178" max="7424" width="9" style="53"/>
    <col min="7425" max="7425" width="4.5" style="53" customWidth="1"/>
    <col min="7426" max="7427" width="9" style="53"/>
    <col min="7428" max="7428" width="20.625" style="53" customWidth="1"/>
    <col min="7429" max="7429" width="20.5" style="53" customWidth="1"/>
    <col min="7430" max="7433" width="5.625" style="53" customWidth="1"/>
    <col min="7434" max="7680" width="9" style="53"/>
    <col min="7681" max="7681" width="4.5" style="53" customWidth="1"/>
    <col min="7682" max="7683" width="9" style="53"/>
    <col min="7684" max="7684" width="20.625" style="53" customWidth="1"/>
    <col min="7685" max="7685" width="20.5" style="53" customWidth="1"/>
    <col min="7686" max="7689" width="5.625" style="53" customWidth="1"/>
    <col min="7690" max="7936" width="9" style="53"/>
    <col min="7937" max="7937" width="4.5" style="53" customWidth="1"/>
    <col min="7938" max="7939" width="9" style="53"/>
    <col min="7940" max="7940" width="20.625" style="53" customWidth="1"/>
    <col min="7941" max="7941" width="20.5" style="53" customWidth="1"/>
    <col min="7942" max="7945" width="5.625" style="53" customWidth="1"/>
    <col min="7946" max="8192" width="9" style="53"/>
    <col min="8193" max="8193" width="4.5" style="53" customWidth="1"/>
    <col min="8194" max="8195" width="9" style="53"/>
    <col min="8196" max="8196" width="20.625" style="53" customWidth="1"/>
    <col min="8197" max="8197" width="20.5" style="53" customWidth="1"/>
    <col min="8198" max="8201" width="5.625" style="53" customWidth="1"/>
    <col min="8202" max="8448" width="9" style="53"/>
    <col min="8449" max="8449" width="4.5" style="53" customWidth="1"/>
    <col min="8450" max="8451" width="9" style="53"/>
    <col min="8452" max="8452" width="20.625" style="53" customWidth="1"/>
    <col min="8453" max="8453" width="20.5" style="53" customWidth="1"/>
    <col min="8454" max="8457" width="5.625" style="53" customWidth="1"/>
    <col min="8458" max="8704" width="9" style="53"/>
    <col min="8705" max="8705" width="4.5" style="53" customWidth="1"/>
    <col min="8706" max="8707" width="9" style="53"/>
    <col min="8708" max="8708" width="20.625" style="53" customWidth="1"/>
    <col min="8709" max="8709" width="20.5" style="53" customWidth="1"/>
    <col min="8710" max="8713" width="5.625" style="53" customWidth="1"/>
    <col min="8714" max="8960" width="9" style="53"/>
    <col min="8961" max="8961" width="4.5" style="53" customWidth="1"/>
    <col min="8962" max="8963" width="9" style="53"/>
    <col min="8964" max="8964" width="20.625" style="53" customWidth="1"/>
    <col min="8965" max="8965" width="20.5" style="53" customWidth="1"/>
    <col min="8966" max="8969" width="5.625" style="53" customWidth="1"/>
    <col min="8970" max="9216" width="9" style="53"/>
    <col min="9217" max="9217" width="4.5" style="53" customWidth="1"/>
    <col min="9218" max="9219" width="9" style="53"/>
    <col min="9220" max="9220" width="20.625" style="53" customWidth="1"/>
    <col min="9221" max="9221" width="20.5" style="53" customWidth="1"/>
    <col min="9222" max="9225" width="5.625" style="53" customWidth="1"/>
    <col min="9226" max="9472" width="9" style="53"/>
    <col min="9473" max="9473" width="4.5" style="53" customWidth="1"/>
    <col min="9474" max="9475" width="9" style="53"/>
    <col min="9476" max="9476" width="20.625" style="53" customWidth="1"/>
    <col min="9477" max="9477" width="20.5" style="53" customWidth="1"/>
    <col min="9478" max="9481" width="5.625" style="53" customWidth="1"/>
    <col min="9482" max="9728" width="9" style="53"/>
    <col min="9729" max="9729" width="4.5" style="53" customWidth="1"/>
    <col min="9730" max="9731" width="9" style="53"/>
    <col min="9732" max="9732" width="20.625" style="53" customWidth="1"/>
    <col min="9733" max="9733" width="20.5" style="53" customWidth="1"/>
    <col min="9734" max="9737" width="5.625" style="53" customWidth="1"/>
    <col min="9738" max="9984" width="9" style="53"/>
    <col min="9985" max="9985" width="4.5" style="53" customWidth="1"/>
    <col min="9986" max="9987" width="9" style="53"/>
    <col min="9988" max="9988" width="20.625" style="53" customWidth="1"/>
    <col min="9989" max="9989" width="20.5" style="53" customWidth="1"/>
    <col min="9990" max="9993" width="5.625" style="53" customWidth="1"/>
    <col min="9994" max="10240" width="9" style="53"/>
    <col min="10241" max="10241" width="4.5" style="53" customWidth="1"/>
    <col min="10242" max="10243" width="9" style="53"/>
    <col min="10244" max="10244" width="20.625" style="53" customWidth="1"/>
    <col min="10245" max="10245" width="20.5" style="53" customWidth="1"/>
    <col min="10246" max="10249" width="5.625" style="53" customWidth="1"/>
    <col min="10250" max="10496" width="9" style="53"/>
    <col min="10497" max="10497" width="4.5" style="53" customWidth="1"/>
    <col min="10498" max="10499" width="9" style="53"/>
    <col min="10500" max="10500" width="20.625" style="53" customWidth="1"/>
    <col min="10501" max="10501" width="20.5" style="53" customWidth="1"/>
    <col min="10502" max="10505" width="5.625" style="53" customWidth="1"/>
    <col min="10506" max="10752" width="9" style="53"/>
    <col min="10753" max="10753" width="4.5" style="53" customWidth="1"/>
    <col min="10754" max="10755" width="9" style="53"/>
    <col min="10756" max="10756" width="20.625" style="53" customWidth="1"/>
    <col min="10757" max="10757" width="20.5" style="53" customWidth="1"/>
    <col min="10758" max="10761" width="5.625" style="53" customWidth="1"/>
    <col min="10762" max="11008" width="9" style="53"/>
    <col min="11009" max="11009" width="4.5" style="53" customWidth="1"/>
    <col min="11010" max="11011" width="9" style="53"/>
    <col min="11012" max="11012" width="20.625" style="53" customWidth="1"/>
    <col min="11013" max="11013" width="20.5" style="53" customWidth="1"/>
    <col min="11014" max="11017" width="5.625" style="53" customWidth="1"/>
    <col min="11018" max="11264" width="9" style="53"/>
    <col min="11265" max="11265" width="4.5" style="53" customWidth="1"/>
    <col min="11266" max="11267" width="9" style="53"/>
    <col min="11268" max="11268" width="20.625" style="53" customWidth="1"/>
    <col min="11269" max="11269" width="20.5" style="53" customWidth="1"/>
    <col min="11270" max="11273" width="5.625" style="53" customWidth="1"/>
    <col min="11274" max="11520" width="9" style="53"/>
    <col min="11521" max="11521" width="4.5" style="53" customWidth="1"/>
    <col min="11522" max="11523" width="9" style="53"/>
    <col min="11524" max="11524" width="20.625" style="53" customWidth="1"/>
    <col min="11525" max="11525" width="20.5" style="53" customWidth="1"/>
    <col min="11526" max="11529" width="5.625" style="53" customWidth="1"/>
    <col min="11530" max="11776" width="9" style="53"/>
    <col min="11777" max="11777" width="4.5" style="53" customWidth="1"/>
    <col min="11778" max="11779" width="9" style="53"/>
    <col min="11780" max="11780" width="20.625" style="53" customWidth="1"/>
    <col min="11781" max="11781" width="20.5" style="53" customWidth="1"/>
    <col min="11782" max="11785" width="5.625" style="53" customWidth="1"/>
    <col min="11786" max="12032" width="9" style="53"/>
    <col min="12033" max="12033" width="4.5" style="53" customWidth="1"/>
    <col min="12034" max="12035" width="9" style="53"/>
    <col min="12036" max="12036" width="20.625" style="53" customWidth="1"/>
    <col min="12037" max="12037" width="20.5" style="53" customWidth="1"/>
    <col min="12038" max="12041" width="5.625" style="53" customWidth="1"/>
    <col min="12042" max="12288" width="9" style="53"/>
    <col min="12289" max="12289" width="4.5" style="53" customWidth="1"/>
    <col min="12290" max="12291" width="9" style="53"/>
    <col min="12292" max="12292" width="20.625" style="53" customWidth="1"/>
    <col min="12293" max="12293" width="20.5" style="53" customWidth="1"/>
    <col min="12294" max="12297" width="5.625" style="53" customWidth="1"/>
    <col min="12298" max="12544" width="9" style="53"/>
    <col min="12545" max="12545" width="4.5" style="53" customWidth="1"/>
    <col min="12546" max="12547" width="9" style="53"/>
    <col min="12548" max="12548" width="20.625" style="53" customWidth="1"/>
    <col min="12549" max="12549" width="20.5" style="53" customWidth="1"/>
    <col min="12550" max="12553" width="5.625" style="53" customWidth="1"/>
    <col min="12554" max="12800" width="9" style="53"/>
    <col min="12801" max="12801" width="4.5" style="53" customWidth="1"/>
    <col min="12802" max="12803" width="9" style="53"/>
    <col min="12804" max="12804" width="20.625" style="53" customWidth="1"/>
    <col min="12805" max="12805" width="20.5" style="53" customWidth="1"/>
    <col min="12806" max="12809" width="5.625" style="53" customWidth="1"/>
    <col min="12810" max="13056" width="9" style="53"/>
    <col min="13057" max="13057" width="4.5" style="53" customWidth="1"/>
    <col min="13058" max="13059" width="9" style="53"/>
    <col min="13060" max="13060" width="20.625" style="53" customWidth="1"/>
    <col min="13061" max="13061" width="20.5" style="53" customWidth="1"/>
    <col min="13062" max="13065" width="5.625" style="53" customWidth="1"/>
    <col min="13066" max="13312" width="9" style="53"/>
    <col min="13313" max="13313" width="4.5" style="53" customWidth="1"/>
    <col min="13314" max="13315" width="9" style="53"/>
    <col min="13316" max="13316" width="20.625" style="53" customWidth="1"/>
    <col min="13317" max="13317" width="20.5" style="53" customWidth="1"/>
    <col min="13318" max="13321" width="5.625" style="53" customWidth="1"/>
    <col min="13322" max="13568" width="9" style="53"/>
    <col min="13569" max="13569" width="4.5" style="53" customWidth="1"/>
    <col min="13570" max="13571" width="9" style="53"/>
    <col min="13572" max="13572" width="20.625" style="53" customWidth="1"/>
    <col min="13573" max="13573" width="20.5" style="53" customWidth="1"/>
    <col min="13574" max="13577" width="5.625" style="53" customWidth="1"/>
    <col min="13578" max="13824" width="9" style="53"/>
    <col min="13825" max="13825" width="4.5" style="53" customWidth="1"/>
    <col min="13826" max="13827" width="9" style="53"/>
    <col min="13828" max="13828" width="20.625" style="53" customWidth="1"/>
    <col min="13829" max="13829" width="20.5" style="53" customWidth="1"/>
    <col min="13830" max="13833" width="5.625" style="53" customWidth="1"/>
    <col min="13834" max="14080" width="9" style="53"/>
    <col min="14081" max="14081" width="4.5" style="53" customWidth="1"/>
    <col min="14082" max="14083" width="9" style="53"/>
    <col min="14084" max="14084" width="20.625" style="53" customWidth="1"/>
    <col min="14085" max="14085" width="20.5" style="53" customWidth="1"/>
    <col min="14086" max="14089" width="5.625" style="53" customWidth="1"/>
    <col min="14090" max="14336" width="9" style="53"/>
    <col min="14337" max="14337" width="4.5" style="53" customWidth="1"/>
    <col min="14338" max="14339" width="9" style="53"/>
    <col min="14340" max="14340" width="20.625" style="53" customWidth="1"/>
    <col min="14341" max="14341" width="20.5" style="53" customWidth="1"/>
    <col min="14342" max="14345" width="5.625" style="53" customWidth="1"/>
    <col min="14346" max="14592" width="9" style="53"/>
    <col min="14593" max="14593" width="4.5" style="53" customWidth="1"/>
    <col min="14594" max="14595" width="9" style="53"/>
    <col min="14596" max="14596" width="20.625" style="53" customWidth="1"/>
    <col min="14597" max="14597" width="20.5" style="53" customWidth="1"/>
    <col min="14598" max="14601" width="5.625" style="53" customWidth="1"/>
    <col min="14602" max="14848" width="9" style="53"/>
    <col min="14849" max="14849" width="4.5" style="53" customWidth="1"/>
    <col min="14850" max="14851" width="9" style="53"/>
    <col min="14852" max="14852" width="20.625" style="53" customWidth="1"/>
    <col min="14853" max="14853" width="20.5" style="53" customWidth="1"/>
    <col min="14854" max="14857" width="5.625" style="53" customWidth="1"/>
    <col min="14858" max="15104" width="9" style="53"/>
    <col min="15105" max="15105" width="4.5" style="53" customWidth="1"/>
    <col min="15106" max="15107" width="9" style="53"/>
    <col min="15108" max="15108" width="20.625" style="53" customWidth="1"/>
    <col min="15109" max="15109" width="20.5" style="53" customWidth="1"/>
    <col min="15110" max="15113" width="5.625" style="53" customWidth="1"/>
    <col min="15114" max="15360" width="9" style="53"/>
    <col min="15361" max="15361" width="4.5" style="53" customWidth="1"/>
    <col min="15362" max="15363" width="9" style="53"/>
    <col min="15364" max="15364" width="20.625" style="53" customWidth="1"/>
    <col min="15365" max="15365" width="20.5" style="53" customWidth="1"/>
    <col min="15366" max="15369" width="5.625" style="53" customWidth="1"/>
    <col min="15370" max="15616" width="9" style="53"/>
    <col min="15617" max="15617" width="4.5" style="53" customWidth="1"/>
    <col min="15618" max="15619" width="9" style="53"/>
    <col min="15620" max="15620" width="20.625" style="53" customWidth="1"/>
    <col min="15621" max="15621" width="20.5" style="53" customWidth="1"/>
    <col min="15622" max="15625" width="5.625" style="53" customWidth="1"/>
    <col min="15626" max="15872" width="9" style="53"/>
    <col min="15873" max="15873" width="4.5" style="53" customWidth="1"/>
    <col min="15874" max="15875" width="9" style="53"/>
    <col min="15876" max="15876" width="20.625" style="53" customWidth="1"/>
    <col min="15877" max="15877" width="20.5" style="53" customWidth="1"/>
    <col min="15878" max="15881" width="5.625" style="53" customWidth="1"/>
    <col min="15882" max="16128" width="9" style="53"/>
    <col min="16129" max="16129" width="4.5" style="53" customWidth="1"/>
    <col min="16130" max="16131" width="9" style="53"/>
    <col min="16132" max="16132" width="20.625" style="53" customWidth="1"/>
    <col min="16133" max="16133" width="20.5" style="53" customWidth="1"/>
    <col min="16134" max="16137" width="5.625" style="53" customWidth="1"/>
    <col min="16138" max="16384" width="9" style="53"/>
  </cols>
  <sheetData>
    <row r="1" spans="1:9" ht="21">
      <c r="A1" s="1" t="s">
        <v>13</v>
      </c>
      <c r="B1" s="51"/>
      <c r="C1" s="51"/>
      <c r="D1" s="51"/>
      <c r="E1" s="52"/>
      <c r="F1" s="52"/>
      <c r="G1" s="52"/>
      <c r="H1" s="52"/>
      <c r="I1" s="51"/>
    </row>
    <row r="2" spans="1:9" ht="14.25">
      <c r="A2" s="54"/>
      <c r="B2" s="54"/>
      <c r="C2" s="54"/>
      <c r="D2" s="54"/>
      <c r="E2" s="52"/>
      <c r="F2" s="52"/>
      <c r="G2" s="52"/>
      <c r="H2" s="52"/>
      <c r="I2" s="54"/>
    </row>
    <row r="3" spans="1:9" ht="14.25">
      <c r="A3" s="54"/>
      <c r="B3" s="55" t="s">
        <v>14</v>
      </c>
      <c r="C3" s="55"/>
      <c r="D3" s="54"/>
      <c r="E3" s="3"/>
      <c r="F3" s="155" t="str">
        <f>[4]登録データ!F3</f>
        <v>小学生の部</v>
      </c>
      <c r="G3" s="155"/>
      <c r="H3" s="155"/>
      <c r="I3" s="155"/>
    </row>
    <row r="4" spans="1:9" ht="14.25">
      <c r="A4" s="54"/>
      <c r="B4" s="54"/>
      <c r="C4" s="54"/>
      <c r="D4" s="54"/>
      <c r="E4" s="52"/>
      <c r="F4" s="52"/>
      <c r="G4" s="52"/>
      <c r="H4" s="52"/>
      <c r="I4" s="54"/>
    </row>
    <row r="5" spans="1:9" ht="15" thickBot="1">
      <c r="A5" s="54"/>
      <c r="B5" s="55" t="s">
        <v>15</v>
      </c>
      <c r="C5" s="55"/>
      <c r="D5" s="54"/>
      <c r="E5" s="52"/>
      <c r="F5" s="52"/>
      <c r="G5" s="52"/>
      <c r="H5" s="52"/>
      <c r="I5" s="54"/>
    </row>
    <row r="6" spans="1:9" ht="15" thickBot="1">
      <c r="A6" s="54"/>
      <c r="B6" s="56" t="s">
        <v>16</v>
      </c>
      <c r="C6" s="57" t="s">
        <v>17</v>
      </c>
      <c r="D6" s="58" t="s">
        <v>18</v>
      </c>
      <c r="E6" s="58" t="s">
        <v>19</v>
      </c>
      <c r="F6" s="156" t="s">
        <v>8</v>
      </c>
      <c r="G6" s="156"/>
      <c r="H6" s="156"/>
      <c r="I6" s="157"/>
    </row>
    <row r="7" spans="1:9" ht="15" customHeight="1" thickTop="1">
      <c r="A7" s="54"/>
      <c r="B7" s="59">
        <v>1</v>
      </c>
      <c r="C7" s="60">
        <f>[4]データ入力!B4</f>
        <v>10</v>
      </c>
      <c r="D7" s="61" t="str">
        <f>VLOOKUP(C7,[4]登録データ!$B$7:$D$56,2,FALSE)</f>
        <v>立石ランナーズ</v>
      </c>
      <c r="E7" s="61" t="str">
        <f>VLOOKUP(C7,[4]登録データ!$B$7:$D$56,3,FALSE)</f>
        <v>能間　勇介</v>
      </c>
      <c r="F7" s="62">
        <f>[4]データ入力!C4</f>
        <v>5</v>
      </c>
      <c r="G7" s="62" t="s">
        <v>20</v>
      </c>
      <c r="H7" s="62">
        <f>[4]データ入力!D4</f>
        <v>45</v>
      </c>
      <c r="I7" s="63" t="s">
        <v>21</v>
      </c>
    </row>
    <row r="8" spans="1:9" ht="15" customHeight="1">
      <c r="A8" s="54"/>
      <c r="B8" s="64">
        <v>2</v>
      </c>
      <c r="C8" s="65">
        <f>[4]データ入力!B5</f>
        <v>11</v>
      </c>
      <c r="D8" s="61" t="str">
        <f>VLOOKUP(C8,[4]登録データ!$B$7:$D$56,2,FALSE)</f>
        <v>立石ランナーズ</v>
      </c>
      <c r="E8" s="61" t="str">
        <f>VLOOKUP(C8,[4]登録データ!$B$7:$D$56,3,FALSE)</f>
        <v>立石　彪太郎</v>
      </c>
      <c r="F8" s="66">
        <f>[4]データ入力!C5</f>
        <v>5</v>
      </c>
      <c r="G8" s="66" t="s">
        <v>20</v>
      </c>
      <c r="H8" s="66">
        <f>[4]データ入力!D5</f>
        <v>45</v>
      </c>
      <c r="I8" s="67" t="s">
        <v>21</v>
      </c>
    </row>
    <row r="9" spans="1:9" ht="15" customHeight="1">
      <c r="A9" s="54"/>
      <c r="B9" s="64">
        <v>3</v>
      </c>
      <c r="C9" s="65">
        <f>[4]データ入力!B6</f>
        <v>9</v>
      </c>
      <c r="D9" s="61" t="str">
        <f>VLOOKUP(C9,[4]登録データ!$B$7:$D$56,2,FALSE)</f>
        <v>立石ランナーズ</v>
      </c>
      <c r="E9" s="61" t="str">
        <f>VLOOKUP(C9,[4]登録データ!$B$7:$D$56,3,FALSE)</f>
        <v>川副　凌雅</v>
      </c>
      <c r="F9" s="66">
        <f>[4]データ入力!C6</f>
        <v>5</v>
      </c>
      <c r="G9" s="66" t="s">
        <v>20</v>
      </c>
      <c r="H9" s="66">
        <f>[4]データ入力!D6</f>
        <v>45</v>
      </c>
      <c r="I9" s="67" t="s">
        <v>21</v>
      </c>
    </row>
    <row r="10" spans="1:9" ht="15" customHeight="1">
      <c r="A10" s="54"/>
      <c r="B10" s="64">
        <v>4</v>
      </c>
      <c r="C10" s="65">
        <f>[4]データ入力!B7</f>
        <v>8</v>
      </c>
      <c r="D10" s="61" t="str">
        <f>VLOOKUP(C10,[4]登録データ!$B$7:$D$56,2,FALSE)</f>
        <v>立石ランナーズ</v>
      </c>
      <c r="E10" s="61" t="str">
        <f>VLOOKUP(C10,[4]登録データ!$B$7:$D$56,3,FALSE)</f>
        <v>古閑丸　慎哉</v>
      </c>
      <c r="F10" s="66">
        <f>[4]データ入力!C7</f>
        <v>5</v>
      </c>
      <c r="G10" s="66" t="s">
        <v>20</v>
      </c>
      <c r="H10" s="66">
        <f>[4]データ入力!D7</f>
        <v>50</v>
      </c>
      <c r="I10" s="67" t="s">
        <v>21</v>
      </c>
    </row>
    <row r="11" spans="1:9" ht="15" customHeight="1">
      <c r="A11" s="54"/>
      <c r="B11" s="64">
        <v>5</v>
      </c>
      <c r="C11" s="65">
        <f>[4]データ入力!B8</f>
        <v>38</v>
      </c>
      <c r="D11" s="61" t="str">
        <f>VLOOKUP(C11,[4]登録データ!$B$7:$D$56,2,FALSE)</f>
        <v>新光陸上クラブ</v>
      </c>
      <c r="E11" s="61" t="str">
        <f>VLOOKUP(C11,[4]登録データ!$B$7:$D$56,3,FALSE)</f>
        <v>中村　真子</v>
      </c>
      <c r="F11" s="66">
        <f>[4]データ入力!C8</f>
        <v>6</v>
      </c>
      <c r="G11" s="66" t="s">
        <v>20</v>
      </c>
      <c r="H11" s="66">
        <f>[4]データ入力!D8</f>
        <v>1</v>
      </c>
      <c r="I11" s="67" t="s">
        <v>21</v>
      </c>
    </row>
    <row r="12" spans="1:9" ht="15" customHeight="1">
      <c r="A12" s="54"/>
      <c r="B12" s="64">
        <v>6</v>
      </c>
      <c r="C12" s="65">
        <f>[4]データ入力!B9</f>
        <v>14</v>
      </c>
      <c r="D12" s="61" t="str">
        <f>VLOOKUP(C12,[4]登録データ!$B$7:$D$56,2,FALSE)</f>
        <v>豊後高田陸上クラブ</v>
      </c>
      <c r="E12" s="61" t="str">
        <f>VLOOKUP(C12,[4]登録データ!$B$7:$D$56,3,FALSE)</f>
        <v>阿部　紗也</v>
      </c>
      <c r="F12" s="66">
        <f>[4]データ入力!C9</f>
        <v>6</v>
      </c>
      <c r="G12" s="66" t="s">
        <v>20</v>
      </c>
      <c r="H12" s="66">
        <f>[4]データ入力!D9</f>
        <v>6</v>
      </c>
      <c r="I12" s="67" t="s">
        <v>21</v>
      </c>
    </row>
    <row r="13" spans="1:9" ht="15" customHeight="1">
      <c r="A13" s="54"/>
      <c r="B13" s="64">
        <v>7</v>
      </c>
      <c r="C13" s="65">
        <f>[4]データ入力!B10</f>
        <v>41</v>
      </c>
      <c r="D13" s="61" t="str">
        <f>VLOOKUP(C13,[4]登録データ!$B$7:$D$56,2,FALSE)</f>
        <v>三重町陸上クラブ</v>
      </c>
      <c r="E13" s="61" t="str">
        <f>VLOOKUP(C13,[4]登録データ!$B$7:$D$56,3,FALSE)</f>
        <v>後藤　大岳</v>
      </c>
      <c r="F13" s="66">
        <f>[4]データ入力!C10</f>
        <v>6</v>
      </c>
      <c r="G13" s="66" t="s">
        <v>20</v>
      </c>
      <c r="H13" s="66">
        <f>[4]データ入力!D10</f>
        <v>14</v>
      </c>
      <c r="I13" s="67" t="s">
        <v>21</v>
      </c>
    </row>
    <row r="14" spans="1:9" ht="15" customHeight="1">
      <c r="A14" s="54"/>
      <c r="B14" s="64">
        <v>8</v>
      </c>
      <c r="C14" s="65">
        <f>[4]データ入力!B11</f>
        <v>31</v>
      </c>
      <c r="D14" s="61" t="str">
        <f>VLOOKUP(C14,[4]登録データ!$B$7:$D$56,2,FALSE)</f>
        <v>佐伯わくわくクラブ</v>
      </c>
      <c r="E14" s="61" t="str">
        <f>VLOOKUP(C14,[4]登録データ!$B$7:$D$56,3,FALSE)</f>
        <v>清松　朝斗</v>
      </c>
      <c r="F14" s="66">
        <f>[4]データ入力!C11</f>
        <v>6</v>
      </c>
      <c r="G14" s="66" t="s">
        <v>20</v>
      </c>
      <c r="H14" s="66">
        <f>[4]データ入力!D11</f>
        <v>14</v>
      </c>
      <c r="I14" s="67" t="s">
        <v>21</v>
      </c>
    </row>
    <row r="15" spans="1:9" ht="15" customHeight="1">
      <c r="A15" s="54"/>
      <c r="B15" s="64">
        <v>9</v>
      </c>
      <c r="C15" s="65">
        <f>[4]データ入力!B12</f>
        <v>17</v>
      </c>
      <c r="D15" s="61" t="str">
        <f>VLOOKUP(C15,[4]登録データ!$B$7:$D$56,2,FALSE)</f>
        <v>滝尾陸上クラブ</v>
      </c>
      <c r="E15" s="61" t="str">
        <f>VLOOKUP(C15,[4]登録データ!$B$7:$D$56,3,FALSE)</f>
        <v>荒金　裕斗</v>
      </c>
      <c r="F15" s="66">
        <f>[4]データ入力!C12</f>
        <v>6</v>
      </c>
      <c r="G15" s="66" t="s">
        <v>20</v>
      </c>
      <c r="H15" s="66">
        <f>[4]データ入力!D12</f>
        <v>18</v>
      </c>
      <c r="I15" s="67" t="s">
        <v>21</v>
      </c>
    </row>
    <row r="16" spans="1:9" ht="15" customHeight="1">
      <c r="A16" s="54"/>
      <c r="B16" s="64">
        <v>10</v>
      </c>
      <c r="C16" s="65">
        <f>[4]データ入力!B13</f>
        <v>12</v>
      </c>
      <c r="D16" s="61" t="str">
        <f>VLOOKUP(C16,[4]登録データ!$B$7:$D$56,2,FALSE)</f>
        <v>立石ランナーズ</v>
      </c>
      <c r="E16" s="61" t="str">
        <f>VLOOKUP(C16,[4]登録データ!$B$7:$D$56,3,FALSE)</f>
        <v>髙田　大聖</v>
      </c>
      <c r="F16" s="66">
        <f>[4]データ入力!C13</f>
        <v>6</v>
      </c>
      <c r="G16" s="66" t="s">
        <v>20</v>
      </c>
      <c r="H16" s="66">
        <f>[4]データ入力!D13</f>
        <v>19</v>
      </c>
      <c r="I16" s="67" t="s">
        <v>21</v>
      </c>
    </row>
    <row r="17" spans="1:9" ht="15" customHeight="1">
      <c r="A17" s="54"/>
      <c r="B17" s="64">
        <v>11</v>
      </c>
      <c r="C17" s="65">
        <f>[4]データ入力!B14</f>
        <v>35</v>
      </c>
      <c r="D17" s="61" t="str">
        <f>VLOOKUP(C17,[4]登録データ!$B$7:$D$56,2,FALSE)</f>
        <v>新光陸上クラブ</v>
      </c>
      <c r="E17" s="61" t="str">
        <f>VLOOKUP(C17,[4]登録データ!$B$7:$D$56,3,FALSE)</f>
        <v>戸高　夢稀</v>
      </c>
      <c r="F17" s="66">
        <f>[4]データ入力!C14</f>
        <v>6</v>
      </c>
      <c r="G17" s="66" t="s">
        <v>20</v>
      </c>
      <c r="H17" s="66">
        <f>[4]データ入力!D14</f>
        <v>22</v>
      </c>
      <c r="I17" s="67" t="s">
        <v>21</v>
      </c>
    </row>
    <row r="18" spans="1:9" ht="15" customHeight="1">
      <c r="A18" s="54"/>
      <c r="B18" s="64">
        <v>12</v>
      </c>
      <c r="C18" s="65">
        <f>[4]データ入力!B15</f>
        <v>39</v>
      </c>
      <c r="D18" s="61" t="str">
        <f>VLOOKUP(C18,[4]登録データ!$B$7:$D$56,2,FALSE)</f>
        <v>新光陸上クラブ</v>
      </c>
      <c r="E18" s="61" t="str">
        <f>VLOOKUP(C18,[4]登録データ!$B$7:$D$56,3,FALSE)</f>
        <v>黒田　愛梨</v>
      </c>
      <c r="F18" s="66">
        <f>[4]データ入力!C15</f>
        <v>6</v>
      </c>
      <c r="G18" s="66" t="s">
        <v>20</v>
      </c>
      <c r="H18" s="66">
        <f>[4]データ入力!D15</f>
        <v>24</v>
      </c>
      <c r="I18" s="67" t="s">
        <v>21</v>
      </c>
    </row>
    <row r="19" spans="1:9" ht="15" customHeight="1">
      <c r="A19" s="54"/>
      <c r="B19" s="64">
        <v>13</v>
      </c>
      <c r="C19" s="65">
        <f>[4]データ入力!B16</f>
        <v>18</v>
      </c>
      <c r="D19" s="61" t="str">
        <f>VLOOKUP(C19,[4]登録データ!$B$7:$D$56,2,FALSE)</f>
        <v>滝尾陸上クラブ</v>
      </c>
      <c r="E19" s="61" t="str">
        <f>VLOOKUP(C19,[4]登録データ!$B$7:$D$56,3,FALSE)</f>
        <v>鈴木　隆太</v>
      </c>
      <c r="F19" s="66">
        <f>[4]データ入力!C16</f>
        <v>6</v>
      </c>
      <c r="G19" s="66" t="s">
        <v>20</v>
      </c>
      <c r="H19" s="66">
        <f>[4]データ入力!D16</f>
        <v>26</v>
      </c>
      <c r="I19" s="67" t="s">
        <v>21</v>
      </c>
    </row>
    <row r="20" spans="1:9" ht="15" customHeight="1">
      <c r="A20" s="54"/>
      <c r="B20" s="64">
        <v>14</v>
      </c>
      <c r="C20" s="65">
        <f>[4]データ入力!B17</f>
        <v>42</v>
      </c>
      <c r="D20" s="61" t="str">
        <f>VLOOKUP(C20,[4]登録データ!$B$7:$D$56,2,FALSE)</f>
        <v>三重町陸上クラブ</v>
      </c>
      <c r="E20" s="61" t="str">
        <f>VLOOKUP(C20,[4]登録データ!$B$7:$D$56,3,FALSE)</f>
        <v>深邉　世那</v>
      </c>
      <c r="F20" s="66">
        <f>[4]データ入力!C17</f>
        <v>6</v>
      </c>
      <c r="G20" s="66" t="s">
        <v>20</v>
      </c>
      <c r="H20" s="66">
        <f>[4]データ入力!D17</f>
        <v>27</v>
      </c>
      <c r="I20" s="67" t="s">
        <v>21</v>
      </c>
    </row>
    <row r="21" spans="1:9" ht="15" customHeight="1">
      <c r="A21" s="54"/>
      <c r="B21" s="64">
        <v>15</v>
      </c>
      <c r="C21" s="65">
        <f>[4]データ入力!B18</f>
        <v>43</v>
      </c>
      <c r="D21" s="61" t="str">
        <f>VLOOKUP(C21,[4]登録データ!$B$7:$D$56,2,FALSE)</f>
        <v>三重町陸上クラブ</v>
      </c>
      <c r="E21" s="61" t="str">
        <f>VLOOKUP(C21,[4]登録データ!$B$7:$D$56,3,FALSE)</f>
        <v>吉良　隼輝</v>
      </c>
      <c r="F21" s="66">
        <f>[4]データ入力!C18</f>
        <v>6</v>
      </c>
      <c r="G21" s="66" t="s">
        <v>20</v>
      </c>
      <c r="H21" s="66">
        <f>[4]データ入力!D18</f>
        <v>35</v>
      </c>
      <c r="I21" s="67" t="s">
        <v>21</v>
      </c>
    </row>
    <row r="22" spans="1:9" ht="15" customHeight="1">
      <c r="A22" s="54"/>
      <c r="B22" s="64">
        <v>16</v>
      </c>
      <c r="C22" s="65">
        <f>[4]データ入力!B19</f>
        <v>30</v>
      </c>
      <c r="D22" s="61" t="str">
        <f>VLOOKUP(C22,[4]登録データ!$B$7:$D$56,2,FALSE)</f>
        <v>佐伯わくわくクラブ</v>
      </c>
      <c r="E22" s="61" t="str">
        <f>VLOOKUP(C22,[4]登録データ!$B$7:$D$56,3,FALSE)</f>
        <v>泥谷　歩香</v>
      </c>
      <c r="F22" s="66">
        <f>[4]データ入力!C19</f>
        <v>6</v>
      </c>
      <c r="G22" s="66" t="s">
        <v>20</v>
      </c>
      <c r="H22" s="66">
        <f>[4]データ入力!D19</f>
        <v>40</v>
      </c>
      <c r="I22" s="67" t="s">
        <v>21</v>
      </c>
    </row>
    <row r="23" spans="1:9" ht="15" customHeight="1">
      <c r="A23" s="54"/>
      <c r="B23" s="64">
        <v>17</v>
      </c>
      <c r="C23" s="65">
        <f>[4]データ入力!B20</f>
        <v>13</v>
      </c>
      <c r="D23" s="61" t="str">
        <f>VLOOKUP(C23,[4]登録データ!$B$7:$D$56,2,FALSE)</f>
        <v>豊後高田陸上クラブ</v>
      </c>
      <c r="E23" s="61" t="str">
        <f>VLOOKUP(C23,[4]登録データ!$B$7:$D$56,3,FALSE)</f>
        <v>藤垣　結子</v>
      </c>
      <c r="F23" s="66">
        <f>[4]データ入力!C20</f>
        <v>6</v>
      </c>
      <c r="G23" s="66" t="s">
        <v>20</v>
      </c>
      <c r="H23" s="66">
        <f>[4]データ入力!D20</f>
        <v>42</v>
      </c>
      <c r="I23" s="67" t="s">
        <v>21</v>
      </c>
    </row>
    <row r="24" spans="1:9" ht="15" customHeight="1">
      <c r="A24" s="54"/>
      <c r="B24" s="64">
        <v>18</v>
      </c>
      <c r="C24" s="65">
        <f>[4]データ入力!B21</f>
        <v>37</v>
      </c>
      <c r="D24" s="61" t="str">
        <f>VLOOKUP(C24,[4]登録データ!$B$7:$D$56,2,FALSE)</f>
        <v>新光陸上クラブ</v>
      </c>
      <c r="E24" s="61" t="str">
        <f>VLOOKUP(C24,[4]登録データ!$B$7:$D$56,3,FALSE)</f>
        <v>黒木　瑠奈</v>
      </c>
      <c r="F24" s="66">
        <f>[4]データ入力!C21</f>
        <v>6</v>
      </c>
      <c r="G24" s="66" t="s">
        <v>20</v>
      </c>
      <c r="H24" s="66">
        <f>[4]データ入力!D21</f>
        <v>48</v>
      </c>
      <c r="I24" s="67" t="s">
        <v>21</v>
      </c>
    </row>
    <row r="25" spans="1:9" ht="15" customHeight="1">
      <c r="A25" s="54"/>
      <c r="B25" s="64">
        <v>19</v>
      </c>
      <c r="C25" s="65">
        <f>[4]データ入力!B22</f>
        <v>1</v>
      </c>
      <c r="D25" s="61" t="str">
        <f>VLOOKUP(C25,[4]登録データ!$B$7:$D$56,2,FALSE)</f>
        <v>本城陸上クラブ</v>
      </c>
      <c r="E25" s="61" t="str">
        <f>VLOOKUP(C25,[4]登録データ!$B$7:$D$56,3,FALSE)</f>
        <v>関屋　萌花</v>
      </c>
      <c r="F25" s="66">
        <f>[4]データ入力!C22</f>
        <v>6</v>
      </c>
      <c r="G25" s="66" t="s">
        <v>20</v>
      </c>
      <c r="H25" s="66">
        <f>[4]データ入力!D22</f>
        <v>55</v>
      </c>
      <c r="I25" s="67" t="s">
        <v>21</v>
      </c>
    </row>
    <row r="26" spans="1:9" ht="15" customHeight="1">
      <c r="A26" s="54"/>
      <c r="B26" s="64">
        <v>20</v>
      </c>
      <c r="C26" s="65">
        <f>[4]データ入力!B23</f>
        <v>19</v>
      </c>
      <c r="D26" s="61" t="str">
        <f>VLOOKUP(C26,[4]登録データ!$B$7:$D$56,2,FALSE)</f>
        <v>滝尾陸上クラブ</v>
      </c>
      <c r="E26" s="61" t="str">
        <f>VLOOKUP(C26,[4]登録データ!$B$7:$D$56,3,FALSE)</f>
        <v>竹永　実桜</v>
      </c>
      <c r="F26" s="66">
        <f>[4]データ入力!C23</f>
        <v>6</v>
      </c>
      <c r="G26" s="66" t="s">
        <v>20</v>
      </c>
      <c r="H26" s="66">
        <f>[4]データ入力!D23</f>
        <v>57</v>
      </c>
      <c r="I26" s="67" t="s">
        <v>21</v>
      </c>
    </row>
    <row r="27" spans="1:9" ht="15" customHeight="1">
      <c r="A27" s="54"/>
      <c r="B27" s="64">
        <v>21</v>
      </c>
      <c r="C27" s="65">
        <f>[4]データ入力!B24</f>
        <v>2</v>
      </c>
      <c r="D27" s="61" t="str">
        <f>VLOOKUP(C27,[4]登録データ!$B$7:$D$56,2,FALSE)</f>
        <v>本城陸上クラブ</v>
      </c>
      <c r="E27" s="61" t="str">
        <f>VLOOKUP(C27,[4]登録データ!$B$7:$D$56,3,FALSE)</f>
        <v>香山　七海</v>
      </c>
      <c r="F27" s="66">
        <f>[4]データ入力!C24</f>
        <v>6</v>
      </c>
      <c r="G27" s="66" t="s">
        <v>20</v>
      </c>
      <c r="H27" s="66">
        <f>[4]データ入力!D24</f>
        <v>59</v>
      </c>
      <c r="I27" s="67" t="s">
        <v>21</v>
      </c>
    </row>
    <row r="28" spans="1:9" ht="15" customHeight="1">
      <c r="A28" s="54"/>
      <c r="B28" s="64">
        <v>22</v>
      </c>
      <c r="C28" s="65">
        <f>[4]データ入力!B25</f>
        <v>36</v>
      </c>
      <c r="D28" s="61" t="str">
        <f>VLOOKUP(C28,[4]登録データ!$B$7:$D$56,2,FALSE)</f>
        <v>新光陸上クラブ</v>
      </c>
      <c r="E28" s="61" t="str">
        <f>VLOOKUP(C28,[4]登録データ!$B$7:$D$56,3,FALSE)</f>
        <v>平嶋　咲樹</v>
      </c>
      <c r="F28" s="66">
        <f>[4]データ入力!C25</f>
        <v>7</v>
      </c>
      <c r="G28" s="66" t="s">
        <v>20</v>
      </c>
      <c r="H28" s="66">
        <f>[4]データ入力!D25</f>
        <v>2</v>
      </c>
      <c r="I28" s="67" t="s">
        <v>21</v>
      </c>
    </row>
    <row r="29" spans="1:9" ht="15" customHeight="1">
      <c r="A29" s="54"/>
      <c r="B29" s="64">
        <v>23</v>
      </c>
      <c r="C29" s="65">
        <f>[4]データ入力!B26</f>
        <v>21</v>
      </c>
      <c r="D29" s="61" t="str">
        <f>VLOOKUP(C29,[4]登録データ!$B$7:$D$56,2,FALSE)</f>
        <v>滝尾陸上クラブ</v>
      </c>
      <c r="E29" s="61" t="str">
        <f>VLOOKUP(C29,[4]登録データ!$B$7:$D$56,3,FALSE)</f>
        <v>木村　花</v>
      </c>
      <c r="F29" s="66">
        <f>[4]データ入力!C26</f>
        <v>7</v>
      </c>
      <c r="G29" s="66" t="s">
        <v>20</v>
      </c>
      <c r="H29" s="66">
        <f>[4]データ入力!D26</f>
        <v>7</v>
      </c>
      <c r="I29" s="67" t="s">
        <v>21</v>
      </c>
    </row>
    <row r="30" spans="1:9" ht="15" customHeight="1">
      <c r="A30" s="54"/>
      <c r="B30" s="64">
        <v>24</v>
      </c>
      <c r="C30" s="65">
        <f>[4]データ入力!B27</f>
        <v>16</v>
      </c>
      <c r="D30" s="61" t="str">
        <f>VLOOKUP(C30,[4]登録データ!$B$7:$D$56,2,FALSE)</f>
        <v>豊後高田陸上クラブ</v>
      </c>
      <c r="E30" s="61" t="str">
        <f>VLOOKUP(C30,[4]登録データ!$B$7:$D$56,3,FALSE)</f>
        <v>小串　美緒</v>
      </c>
      <c r="F30" s="66">
        <f>[4]データ入力!C27</f>
        <v>7</v>
      </c>
      <c r="G30" s="66" t="s">
        <v>20</v>
      </c>
      <c r="H30" s="66">
        <f>[4]データ入力!D27</f>
        <v>7</v>
      </c>
      <c r="I30" s="67" t="s">
        <v>21</v>
      </c>
    </row>
    <row r="31" spans="1:9" ht="15" customHeight="1">
      <c r="A31" s="54"/>
      <c r="B31" s="64">
        <v>25</v>
      </c>
      <c r="C31" s="65">
        <f>[4]データ入力!B28</f>
        <v>4</v>
      </c>
      <c r="D31" s="61" t="str">
        <f>VLOOKUP(C31,[4]登録データ!$B$7:$D$56,2,FALSE)</f>
        <v>本城陸上クラブ</v>
      </c>
      <c r="E31" s="61" t="str">
        <f>VLOOKUP(C31,[4]登録データ!$B$7:$D$56,3,FALSE)</f>
        <v>宇田　裕香</v>
      </c>
      <c r="F31" s="66">
        <f>[4]データ入力!C28</f>
        <v>7</v>
      </c>
      <c r="G31" s="66" t="s">
        <v>20</v>
      </c>
      <c r="H31" s="66">
        <f>[4]データ入力!D28</f>
        <v>8</v>
      </c>
      <c r="I31" s="67" t="s">
        <v>21</v>
      </c>
    </row>
    <row r="32" spans="1:9" ht="15" customHeight="1">
      <c r="A32" s="54"/>
      <c r="B32" s="64">
        <v>26</v>
      </c>
      <c r="C32" s="65">
        <f>[4]データ入力!B29</f>
        <v>15</v>
      </c>
      <c r="D32" s="61" t="str">
        <f>VLOOKUP(C32,[4]登録データ!$B$7:$D$56,2,FALSE)</f>
        <v>豊後高田陸上クラブ</v>
      </c>
      <c r="E32" s="61" t="str">
        <f>VLOOKUP(C32,[4]登録データ!$B$7:$D$56,3,FALSE)</f>
        <v>藤垣　帆乃香</v>
      </c>
      <c r="F32" s="66">
        <f>[4]データ入力!C29</f>
        <v>7</v>
      </c>
      <c r="G32" s="66" t="s">
        <v>20</v>
      </c>
      <c r="H32" s="66">
        <f>[4]データ入力!D29</f>
        <v>10</v>
      </c>
      <c r="I32" s="67" t="s">
        <v>21</v>
      </c>
    </row>
    <row r="33" spans="1:9" ht="15" customHeight="1">
      <c r="A33" s="54"/>
      <c r="B33" s="64">
        <v>27</v>
      </c>
      <c r="C33" s="65">
        <f>[4]データ入力!B30</f>
        <v>6</v>
      </c>
      <c r="D33" s="61" t="str">
        <f>VLOOKUP(C33,[4]登録データ!$B$7:$D$56,2,FALSE)</f>
        <v>本城陸上クラブ</v>
      </c>
      <c r="E33" s="61" t="str">
        <f>VLOOKUP(C33,[4]登録データ!$B$7:$D$56,3,FALSE)</f>
        <v>吉村　吉平</v>
      </c>
      <c r="F33" s="66">
        <f>[4]データ入力!C30</f>
        <v>7</v>
      </c>
      <c r="G33" s="66" t="s">
        <v>20</v>
      </c>
      <c r="H33" s="66">
        <f>[4]データ入力!D30</f>
        <v>10</v>
      </c>
      <c r="I33" s="67" t="s">
        <v>21</v>
      </c>
    </row>
    <row r="34" spans="1:9" ht="15" customHeight="1">
      <c r="A34" s="54"/>
      <c r="B34" s="59">
        <v>28</v>
      </c>
      <c r="C34" s="60">
        <f>[4]データ入力!B31</f>
        <v>3</v>
      </c>
      <c r="D34" s="61" t="str">
        <f>VLOOKUP(C34,[4]登録データ!$B$7:$D$56,2,FALSE)</f>
        <v>本城陸上クラブ</v>
      </c>
      <c r="E34" s="61" t="str">
        <f>VLOOKUP(C34,[4]登録データ!$B$7:$D$56,3,FALSE)</f>
        <v>神田　真央</v>
      </c>
      <c r="F34" s="62">
        <f>[4]データ入力!C31</f>
        <v>7</v>
      </c>
      <c r="G34" s="62" t="s">
        <v>20</v>
      </c>
      <c r="H34" s="62">
        <f>[4]データ入力!D31</f>
        <v>13</v>
      </c>
      <c r="I34" s="68" t="s">
        <v>21</v>
      </c>
    </row>
    <row r="35" spans="1:9" ht="15" customHeight="1">
      <c r="A35" s="54"/>
      <c r="B35" s="64">
        <v>29</v>
      </c>
      <c r="C35" s="65">
        <f>[4]データ入力!B32</f>
        <v>5</v>
      </c>
      <c r="D35" s="61" t="str">
        <f>VLOOKUP(C35,[4]登録データ!$B$7:$D$56,2,FALSE)</f>
        <v>本城陸上クラブ</v>
      </c>
      <c r="E35" s="61" t="str">
        <f>VLOOKUP(C35,[4]登録データ!$B$7:$D$56,3,FALSE)</f>
        <v>金原　瑠美</v>
      </c>
      <c r="F35" s="66">
        <f>[4]データ入力!C32</f>
        <v>7</v>
      </c>
      <c r="G35" s="66" t="s">
        <v>20</v>
      </c>
      <c r="H35" s="66">
        <f>[4]データ入力!D32</f>
        <v>14</v>
      </c>
      <c r="I35" s="67" t="s">
        <v>21</v>
      </c>
    </row>
    <row r="36" spans="1:9" ht="15" customHeight="1">
      <c r="A36" s="54"/>
      <c r="B36" s="64">
        <v>30</v>
      </c>
      <c r="C36" s="65">
        <f>[4]データ入力!B33</f>
        <v>20</v>
      </c>
      <c r="D36" s="61" t="str">
        <f>VLOOKUP(C36,[4]登録データ!$B$7:$D$56,2,FALSE)</f>
        <v>滝尾陸上クラブ</v>
      </c>
      <c r="E36" s="61" t="str">
        <f>VLOOKUP(C36,[4]登録データ!$B$7:$D$56,3,FALSE)</f>
        <v>姫野　咲希</v>
      </c>
      <c r="F36" s="66">
        <f>[4]データ入力!C33</f>
        <v>7</v>
      </c>
      <c r="G36" s="66" t="s">
        <v>20</v>
      </c>
      <c r="H36" s="66">
        <f>[4]データ入力!D33</f>
        <v>19</v>
      </c>
      <c r="I36" s="67" t="s">
        <v>21</v>
      </c>
    </row>
    <row r="37" spans="1:9" ht="15" customHeight="1">
      <c r="A37" s="54"/>
      <c r="B37" s="64">
        <v>31</v>
      </c>
      <c r="C37" s="65">
        <f>[4]データ入力!B34</f>
        <v>25</v>
      </c>
      <c r="D37" s="61" t="str">
        <f>VLOOKUP(C37,[4]登録データ!$B$7:$D$56,2,FALSE)</f>
        <v>久住小学校</v>
      </c>
      <c r="E37" s="61" t="str">
        <f>VLOOKUP(C37,[4]登録データ!$B$7:$D$56,3,FALSE)</f>
        <v>黒田　雅哉</v>
      </c>
      <c r="F37" s="66">
        <f>[4]データ入力!C34</f>
        <v>7</v>
      </c>
      <c r="G37" s="66" t="s">
        <v>20</v>
      </c>
      <c r="H37" s="66">
        <f>[4]データ入力!D34</f>
        <v>26</v>
      </c>
      <c r="I37" s="67" t="s">
        <v>21</v>
      </c>
    </row>
    <row r="38" spans="1:9" ht="15" customHeight="1">
      <c r="A38" s="54"/>
      <c r="B38" s="64">
        <v>32</v>
      </c>
      <c r="C38" s="65">
        <f>[4]データ入力!B35</f>
        <v>40</v>
      </c>
      <c r="D38" s="61" t="str">
        <f>VLOOKUP(C38,[4]登録データ!$B$7:$D$56,2,FALSE)</f>
        <v>新光陸上クラブ</v>
      </c>
      <c r="E38" s="61" t="str">
        <f>VLOOKUP(C38,[4]登録データ!$B$7:$D$56,3,FALSE)</f>
        <v>河野　絵吏衣</v>
      </c>
      <c r="F38" s="66">
        <f>[4]データ入力!C35</f>
        <v>7</v>
      </c>
      <c r="G38" s="66" t="s">
        <v>20</v>
      </c>
      <c r="H38" s="66">
        <f>[4]データ入力!D35</f>
        <v>32</v>
      </c>
      <c r="I38" s="67" t="s">
        <v>21</v>
      </c>
    </row>
    <row r="39" spans="1:9" ht="15" customHeight="1">
      <c r="A39" s="54"/>
      <c r="B39" s="64">
        <v>33</v>
      </c>
      <c r="C39" s="65">
        <f>[4]データ入力!B36</f>
        <v>22</v>
      </c>
      <c r="D39" s="61" t="str">
        <f>VLOOKUP(C39,[4]登録データ!$B$7:$D$56,2,FALSE)</f>
        <v>久住ジュニアランニングクラブ</v>
      </c>
      <c r="E39" s="61" t="str">
        <f>VLOOKUP(C39,[4]登録データ!$B$7:$D$56,3,FALSE)</f>
        <v>仲元寺　葵</v>
      </c>
      <c r="F39" s="66">
        <f>[4]データ入力!C36</f>
        <v>7</v>
      </c>
      <c r="G39" s="66" t="s">
        <v>20</v>
      </c>
      <c r="H39" s="66">
        <f>[4]データ入力!D36</f>
        <v>34</v>
      </c>
      <c r="I39" s="67" t="s">
        <v>21</v>
      </c>
    </row>
    <row r="40" spans="1:9" ht="15" customHeight="1">
      <c r="A40" s="54"/>
      <c r="B40" s="64">
        <v>34</v>
      </c>
      <c r="C40" s="65">
        <f>[4]データ入力!B37</f>
        <v>7</v>
      </c>
      <c r="D40" s="61" t="str">
        <f>VLOOKUP(C40,[4]登録データ!$B$7:$D$56,2,FALSE)</f>
        <v>本城陸上クラブ</v>
      </c>
      <c r="E40" s="61" t="str">
        <f>VLOOKUP(C40,[4]登録データ!$B$7:$D$56,3,FALSE)</f>
        <v>竹川　りんご</v>
      </c>
      <c r="F40" s="66">
        <f>[4]データ入力!C37</f>
        <v>7</v>
      </c>
      <c r="G40" s="66" t="s">
        <v>20</v>
      </c>
      <c r="H40" s="66">
        <f>[4]データ入力!D37</f>
        <v>53</v>
      </c>
      <c r="I40" s="67" t="s">
        <v>21</v>
      </c>
    </row>
    <row r="41" spans="1:9" ht="15" customHeight="1">
      <c r="A41" s="54"/>
      <c r="B41" s="64">
        <v>35</v>
      </c>
      <c r="C41" s="65">
        <f>[4]データ入力!B38</f>
        <v>23</v>
      </c>
      <c r="D41" s="61" t="str">
        <f>VLOOKUP(C41,[4]登録データ!$B$7:$D$56,2,FALSE)</f>
        <v>久住ジュニアランニングクラブ</v>
      </c>
      <c r="E41" s="61" t="str">
        <f>VLOOKUP(C41,[4]登録データ!$B$7:$D$56,3,FALSE)</f>
        <v>佐藤　萌</v>
      </c>
      <c r="F41" s="66">
        <f>[4]データ入力!C38</f>
        <v>7</v>
      </c>
      <c r="G41" s="66" t="s">
        <v>20</v>
      </c>
      <c r="H41" s="66">
        <f>[4]データ入力!D38</f>
        <v>55</v>
      </c>
      <c r="I41" s="67" t="s">
        <v>21</v>
      </c>
    </row>
    <row r="42" spans="1:9" ht="15" customHeight="1">
      <c r="A42" s="54"/>
      <c r="B42" s="64">
        <v>36</v>
      </c>
      <c r="C42" s="65">
        <f>[4]データ入力!B39</f>
        <v>26</v>
      </c>
      <c r="D42" s="61" t="str">
        <f>VLOOKUP(C42,[4]登録データ!$B$7:$D$56,2,FALSE)</f>
        <v>久住小学校</v>
      </c>
      <c r="E42" s="61" t="str">
        <f>VLOOKUP(C42,[4]登録データ!$B$7:$D$56,3,FALSE)</f>
        <v>内田　翔真</v>
      </c>
      <c r="F42" s="66">
        <f>[4]データ入力!C39</f>
        <v>8</v>
      </c>
      <c r="G42" s="66" t="s">
        <v>20</v>
      </c>
      <c r="H42" s="66">
        <f>[4]データ入力!D39</f>
        <v>14</v>
      </c>
      <c r="I42" s="67" t="s">
        <v>21</v>
      </c>
    </row>
    <row r="43" spans="1:9" ht="15" customHeight="1">
      <c r="A43" s="54"/>
      <c r="B43" s="64">
        <v>37</v>
      </c>
      <c r="C43" s="65">
        <f>[4]データ入力!B40</f>
        <v>24</v>
      </c>
      <c r="D43" s="61" t="str">
        <f>VLOOKUP(C43,[4]登録データ!$B$7:$D$56,2,FALSE)</f>
        <v>久住ジュニアランニングクラブ</v>
      </c>
      <c r="E43" s="61" t="str">
        <f>VLOOKUP(C43,[4]登録データ!$B$7:$D$56,3,FALSE)</f>
        <v>秦　未来</v>
      </c>
      <c r="F43" s="66">
        <f>[4]データ入力!C40</f>
        <v>8</v>
      </c>
      <c r="G43" s="66" t="s">
        <v>20</v>
      </c>
      <c r="H43" s="66">
        <f>[4]データ入力!D40</f>
        <v>19</v>
      </c>
      <c r="I43" s="67" t="s">
        <v>21</v>
      </c>
    </row>
    <row r="44" spans="1:9" ht="15" customHeight="1">
      <c r="A44" s="54"/>
      <c r="B44" s="64">
        <v>38</v>
      </c>
      <c r="C44" s="65">
        <f>[4]データ入力!B41</f>
        <v>28</v>
      </c>
      <c r="D44" s="61" t="str">
        <f>VLOOKUP(C44,[4]登録データ!$B$7:$D$56,2,FALSE)</f>
        <v>久住小学校</v>
      </c>
      <c r="E44" s="61" t="str">
        <f>VLOOKUP(C44,[4]登録データ!$B$7:$D$56,3,FALSE)</f>
        <v>平田　ゆい</v>
      </c>
      <c r="F44" s="66">
        <f>[4]データ入力!C41</f>
        <v>8</v>
      </c>
      <c r="G44" s="66" t="s">
        <v>20</v>
      </c>
      <c r="H44" s="66">
        <f>[4]データ入力!D41</f>
        <v>27</v>
      </c>
      <c r="I44" s="67" t="s">
        <v>21</v>
      </c>
    </row>
    <row r="45" spans="1:9" ht="15" customHeight="1" thickBot="1">
      <c r="A45" s="54"/>
      <c r="B45" s="69">
        <v>39</v>
      </c>
      <c r="C45" s="70">
        <f>[4]データ入力!B42</f>
        <v>27</v>
      </c>
      <c r="D45" s="71" t="str">
        <f>VLOOKUP(C45,[4]登録データ!$B$7:$D$56,2,FALSE)</f>
        <v>久住小学校</v>
      </c>
      <c r="E45" s="71" t="str">
        <f>VLOOKUP(C45,[4]登録データ!$B$7:$D$56,3,FALSE)</f>
        <v>志賀　騎璃斗</v>
      </c>
      <c r="F45" s="72">
        <f>[4]データ入力!C42</f>
        <v>10</v>
      </c>
      <c r="G45" s="72" t="s">
        <v>20</v>
      </c>
      <c r="H45" s="72">
        <f>[4]データ入力!D42</f>
        <v>38</v>
      </c>
      <c r="I45" s="73" t="s">
        <v>21</v>
      </c>
    </row>
    <row r="46" spans="1:9" ht="15" hidden="1" customHeight="1">
      <c r="A46" s="54"/>
      <c r="B46" s="59">
        <v>40</v>
      </c>
      <c r="C46" s="60">
        <f>[4]データ入力!B43</f>
        <v>0</v>
      </c>
      <c r="D46" s="61" t="e">
        <f>VLOOKUP(C46,[4]登録データ!$B$7:$D$56,2,FALSE)</f>
        <v>#N/A</v>
      </c>
      <c r="E46" s="61" t="e">
        <f>VLOOKUP(C46,[4]登録データ!$B$7:$D$56,3,FALSE)</f>
        <v>#N/A</v>
      </c>
      <c r="F46" s="62">
        <f>[4]データ入力!C43</f>
        <v>0</v>
      </c>
      <c r="G46" s="62" t="s">
        <v>20</v>
      </c>
      <c r="H46" s="62">
        <f>[4]データ入力!D43</f>
        <v>0</v>
      </c>
      <c r="I46" s="68" t="s">
        <v>21</v>
      </c>
    </row>
    <row r="47" spans="1:9" ht="14.25" hidden="1">
      <c r="A47" s="54"/>
      <c r="B47" s="64">
        <v>41</v>
      </c>
      <c r="C47" s="65">
        <f>[4]データ入力!B44</f>
        <v>0</v>
      </c>
      <c r="D47" s="61" t="e">
        <f>VLOOKUP(C47,[4]登録データ!$B$7:$D$56,2,FALSE)</f>
        <v>#N/A</v>
      </c>
      <c r="E47" s="61" t="e">
        <f>VLOOKUP(C47,[4]登録データ!$B$7:$D$56,3,FALSE)</f>
        <v>#N/A</v>
      </c>
      <c r="F47" s="66">
        <f>[4]データ入力!C44</f>
        <v>0</v>
      </c>
      <c r="G47" s="66" t="s">
        <v>20</v>
      </c>
      <c r="H47" s="66">
        <f>[4]データ入力!D44</f>
        <v>0</v>
      </c>
      <c r="I47" s="67" t="s">
        <v>21</v>
      </c>
    </row>
    <row r="48" spans="1:9" ht="14.25" hidden="1">
      <c r="A48" s="54"/>
      <c r="B48" s="64">
        <v>42</v>
      </c>
      <c r="C48" s="65">
        <f>[4]データ入力!B45</f>
        <v>0</v>
      </c>
      <c r="D48" s="61" t="e">
        <f>VLOOKUP(C48,[4]登録データ!$B$7:$D$56,2,FALSE)</f>
        <v>#N/A</v>
      </c>
      <c r="E48" s="61" t="e">
        <f>VLOOKUP(C48,[4]登録データ!$B$7:$D$56,3,FALSE)</f>
        <v>#N/A</v>
      </c>
      <c r="F48" s="66">
        <f>[4]データ入力!C45</f>
        <v>0</v>
      </c>
      <c r="G48" s="66" t="s">
        <v>20</v>
      </c>
      <c r="H48" s="66">
        <f>[4]データ入力!D45</f>
        <v>0</v>
      </c>
      <c r="I48" s="67" t="s">
        <v>21</v>
      </c>
    </row>
    <row r="49" spans="1:9" ht="14.25" hidden="1">
      <c r="A49" s="54"/>
      <c r="B49" s="64">
        <v>43</v>
      </c>
      <c r="C49" s="65">
        <f>[4]データ入力!B46</f>
        <v>0</v>
      </c>
      <c r="D49" s="61" t="e">
        <f>VLOOKUP(C49,[4]登録データ!$B$7:$D$56,2,FALSE)</f>
        <v>#N/A</v>
      </c>
      <c r="E49" s="61" t="e">
        <f>VLOOKUP(C49,[4]登録データ!$B$7:$D$56,3,FALSE)</f>
        <v>#N/A</v>
      </c>
      <c r="F49" s="66">
        <f>[4]データ入力!C46</f>
        <v>0</v>
      </c>
      <c r="G49" s="66" t="s">
        <v>20</v>
      </c>
      <c r="H49" s="66">
        <f>[4]データ入力!D46</f>
        <v>0</v>
      </c>
      <c r="I49" s="67" t="s">
        <v>21</v>
      </c>
    </row>
    <row r="50" spans="1:9" ht="14.25" hidden="1">
      <c r="A50" s="54"/>
      <c r="B50" s="64">
        <v>44</v>
      </c>
      <c r="C50" s="65">
        <f>[4]データ入力!B47</f>
        <v>0</v>
      </c>
      <c r="D50" s="61" t="e">
        <f>VLOOKUP(C50,[4]登録データ!$B$7:$D$56,2,FALSE)</f>
        <v>#N/A</v>
      </c>
      <c r="E50" s="61" t="e">
        <f>VLOOKUP(C50,[4]登録データ!$B$7:$D$56,3,FALSE)</f>
        <v>#N/A</v>
      </c>
      <c r="F50" s="66">
        <f>[4]データ入力!C47</f>
        <v>0</v>
      </c>
      <c r="G50" s="66" t="s">
        <v>20</v>
      </c>
      <c r="H50" s="66">
        <f>[4]データ入力!D47</f>
        <v>0</v>
      </c>
      <c r="I50" s="67" t="s">
        <v>21</v>
      </c>
    </row>
    <row r="51" spans="1:9" ht="14.25" hidden="1">
      <c r="A51" s="54"/>
      <c r="B51" s="64">
        <v>45</v>
      </c>
      <c r="C51" s="65">
        <f>[4]データ入力!B48</f>
        <v>0</v>
      </c>
      <c r="D51" s="61" t="e">
        <f>VLOOKUP(C51,[4]登録データ!$B$7:$D$56,2,FALSE)</f>
        <v>#N/A</v>
      </c>
      <c r="E51" s="61" t="e">
        <f>VLOOKUP(C51,[4]登録データ!$B$7:$D$56,3,FALSE)</f>
        <v>#N/A</v>
      </c>
      <c r="F51" s="66">
        <f>[4]データ入力!C48</f>
        <v>0</v>
      </c>
      <c r="G51" s="66" t="s">
        <v>20</v>
      </c>
      <c r="H51" s="66">
        <f>[4]データ入力!D48</f>
        <v>0</v>
      </c>
      <c r="I51" s="67" t="s">
        <v>21</v>
      </c>
    </row>
    <row r="52" spans="1:9" ht="14.25" hidden="1">
      <c r="A52" s="54"/>
      <c r="B52" s="64">
        <v>46</v>
      </c>
      <c r="C52" s="65">
        <f>[4]データ入力!B49</f>
        <v>0</v>
      </c>
      <c r="D52" s="61" t="e">
        <f>VLOOKUP(C52,[4]登録データ!$B$7:$D$56,2,FALSE)</f>
        <v>#N/A</v>
      </c>
      <c r="E52" s="61" t="e">
        <f>VLOOKUP(C52,[4]登録データ!$B$7:$D$56,3,FALSE)</f>
        <v>#N/A</v>
      </c>
      <c r="F52" s="66">
        <f>[4]データ入力!C49</f>
        <v>0</v>
      </c>
      <c r="G52" s="66" t="s">
        <v>20</v>
      </c>
      <c r="H52" s="66">
        <f>[4]データ入力!D49</f>
        <v>0</v>
      </c>
      <c r="I52" s="67" t="s">
        <v>21</v>
      </c>
    </row>
    <row r="53" spans="1:9" ht="14.25" hidden="1">
      <c r="A53" s="54"/>
      <c r="B53" s="64">
        <v>47</v>
      </c>
      <c r="C53" s="65">
        <f>[4]データ入力!B50</f>
        <v>0</v>
      </c>
      <c r="D53" s="61" t="e">
        <f>VLOOKUP(C53,[4]登録データ!$B$7:$D$56,2,FALSE)</f>
        <v>#N/A</v>
      </c>
      <c r="E53" s="61" t="e">
        <f>VLOOKUP(C53,[4]登録データ!$B$7:$D$56,3,FALSE)</f>
        <v>#N/A</v>
      </c>
      <c r="F53" s="66">
        <f>[4]データ入力!C50</f>
        <v>0</v>
      </c>
      <c r="G53" s="66" t="s">
        <v>20</v>
      </c>
      <c r="H53" s="66">
        <f>[4]データ入力!D50</f>
        <v>0</v>
      </c>
      <c r="I53" s="67" t="s">
        <v>21</v>
      </c>
    </row>
    <row r="54" spans="1:9" ht="14.25" hidden="1">
      <c r="A54" s="54"/>
      <c r="B54" s="64">
        <v>48</v>
      </c>
      <c r="C54" s="65">
        <f>[4]データ入力!B51</f>
        <v>0</v>
      </c>
      <c r="D54" s="61" t="e">
        <f>VLOOKUP(C54,[4]登録データ!$B$7:$D$56,2,FALSE)</f>
        <v>#N/A</v>
      </c>
      <c r="E54" s="61" t="e">
        <f>VLOOKUP(C54,[4]登録データ!$B$7:$D$56,3,FALSE)</f>
        <v>#N/A</v>
      </c>
      <c r="F54" s="66">
        <f>[4]データ入力!C51</f>
        <v>0</v>
      </c>
      <c r="G54" s="66" t="s">
        <v>20</v>
      </c>
      <c r="H54" s="66">
        <f>[4]データ入力!D51</f>
        <v>0</v>
      </c>
      <c r="I54" s="67" t="s">
        <v>21</v>
      </c>
    </row>
    <row r="55" spans="1:9" ht="14.25" hidden="1">
      <c r="A55" s="54"/>
      <c r="B55" s="64">
        <v>49</v>
      </c>
      <c r="C55" s="65">
        <f>[4]データ入力!B52</f>
        <v>0</v>
      </c>
      <c r="D55" s="61" t="e">
        <f>VLOOKUP(C55,[4]登録データ!$B$7:$D$56,2,FALSE)</f>
        <v>#N/A</v>
      </c>
      <c r="E55" s="61" t="e">
        <f>VLOOKUP(C55,[4]登録データ!$B$7:$D$56,3,FALSE)</f>
        <v>#N/A</v>
      </c>
      <c r="F55" s="66">
        <f>[4]データ入力!C52</f>
        <v>0</v>
      </c>
      <c r="G55" s="66" t="s">
        <v>20</v>
      </c>
      <c r="H55" s="66">
        <f>[4]データ入力!D52</f>
        <v>0</v>
      </c>
      <c r="I55" s="67" t="s">
        <v>21</v>
      </c>
    </row>
    <row r="56" spans="1:9" ht="15" hidden="1" thickBot="1">
      <c r="A56" s="54"/>
      <c r="B56" s="74">
        <v>50</v>
      </c>
      <c r="C56" s="75">
        <f>[4]データ入力!B53</f>
        <v>0</v>
      </c>
      <c r="D56" s="71" t="e">
        <f>VLOOKUP(C56,[4]登録データ!$B$7:$D$56,2,FALSE)</f>
        <v>#N/A</v>
      </c>
      <c r="E56" s="71" t="e">
        <f>VLOOKUP(C56,[4]登録データ!$B$7:$D$56,3,FALSE)</f>
        <v>#N/A</v>
      </c>
      <c r="F56" s="76">
        <f>[4]データ入力!C53</f>
        <v>0</v>
      </c>
      <c r="G56" s="76" t="s">
        <v>20</v>
      </c>
      <c r="H56" s="76">
        <f>[4]データ入力!D53</f>
        <v>0</v>
      </c>
      <c r="I56" s="77" t="s">
        <v>21</v>
      </c>
    </row>
    <row r="57" spans="1:9" ht="14.25">
      <c r="A57" s="54"/>
      <c r="B57" s="54"/>
      <c r="C57" s="54"/>
      <c r="D57" s="54"/>
      <c r="E57" s="52"/>
      <c r="F57" s="52"/>
      <c r="G57" s="52"/>
      <c r="H57" s="52"/>
      <c r="I57" s="54"/>
    </row>
    <row r="58" spans="1:9" ht="14.25">
      <c r="A58" s="54"/>
      <c r="B58" s="54"/>
      <c r="C58" s="54"/>
      <c r="D58" s="54"/>
      <c r="E58" s="52"/>
      <c r="F58" s="52"/>
      <c r="G58" s="52"/>
      <c r="H58" s="52"/>
      <c r="I58" s="54"/>
    </row>
    <row r="59" spans="1:9" ht="14.25">
      <c r="A59" s="54"/>
      <c r="B59" s="54"/>
      <c r="C59" s="54"/>
      <c r="D59" s="54"/>
      <c r="E59" s="52"/>
      <c r="F59" s="52"/>
      <c r="G59" s="52"/>
      <c r="H59" s="52"/>
      <c r="I59" s="54"/>
    </row>
    <row r="60" spans="1:9" ht="14.25">
      <c r="A60" s="54"/>
      <c r="B60" s="54"/>
      <c r="C60" s="54"/>
      <c r="D60" s="54"/>
      <c r="E60" s="52"/>
      <c r="F60" s="52"/>
      <c r="G60" s="52"/>
      <c r="H60" s="52"/>
      <c r="I60" s="54"/>
    </row>
    <row r="61" spans="1:9" ht="14.25">
      <c r="A61" s="54"/>
      <c r="B61" s="54"/>
      <c r="C61" s="54"/>
      <c r="D61" s="54"/>
      <c r="E61" s="52"/>
      <c r="F61" s="52"/>
      <c r="G61" s="52"/>
      <c r="H61" s="52"/>
      <c r="I61" s="54"/>
    </row>
    <row r="62" spans="1:9" ht="14.25">
      <c r="A62" s="54"/>
      <c r="B62" s="54"/>
      <c r="C62" s="54"/>
      <c r="D62" s="54"/>
      <c r="E62" s="52"/>
      <c r="F62" s="52"/>
      <c r="G62" s="52"/>
      <c r="H62" s="52"/>
      <c r="I62" s="54"/>
    </row>
    <row r="63" spans="1:9" ht="14.25">
      <c r="A63" s="54"/>
      <c r="B63" s="54"/>
      <c r="C63" s="54"/>
      <c r="D63" s="54"/>
      <c r="E63" s="52"/>
      <c r="F63" s="52"/>
      <c r="G63" s="52"/>
      <c r="H63" s="52"/>
      <c r="I63" s="54"/>
    </row>
    <row r="64" spans="1:9" ht="14.25">
      <c r="A64" s="54"/>
      <c r="B64" s="54"/>
      <c r="C64" s="54"/>
      <c r="D64" s="54"/>
      <c r="E64" s="52"/>
      <c r="F64" s="52"/>
      <c r="G64" s="52"/>
      <c r="H64" s="52"/>
      <c r="I64" s="54"/>
    </row>
    <row r="65" spans="1:9" ht="14.25">
      <c r="A65" s="54"/>
      <c r="B65" s="54"/>
      <c r="C65" s="54"/>
      <c r="D65" s="54"/>
      <c r="E65" s="52"/>
      <c r="F65" s="52"/>
      <c r="G65" s="52"/>
      <c r="H65" s="52"/>
      <c r="I65" s="54"/>
    </row>
    <row r="66" spans="1:9" ht="14.25">
      <c r="A66" s="54"/>
      <c r="B66" s="54"/>
      <c r="C66" s="54"/>
      <c r="D66" s="54"/>
      <c r="E66" s="52"/>
      <c r="F66" s="52"/>
      <c r="G66" s="52"/>
      <c r="H66" s="52"/>
      <c r="I66" s="54"/>
    </row>
    <row r="67" spans="1:9" ht="14.25">
      <c r="A67" s="54"/>
      <c r="B67" s="54"/>
      <c r="C67" s="54"/>
      <c r="D67" s="54"/>
      <c r="E67" s="52"/>
      <c r="F67" s="52"/>
      <c r="G67" s="52"/>
      <c r="H67" s="52"/>
      <c r="I67" s="54"/>
    </row>
    <row r="68" spans="1:9" ht="14.25">
      <c r="A68" s="54"/>
      <c r="B68" s="54"/>
      <c r="C68" s="54"/>
      <c r="D68" s="54"/>
      <c r="E68" s="52"/>
      <c r="F68" s="52"/>
      <c r="G68" s="52"/>
      <c r="H68" s="52"/>
      <c r="I68" s="54"/>
    </row>
    <row r="69" spans="1:9" ht="14.25">
      <c r="A69" s="54"/>
      <c r="B69" s="54"/>
      <c r="C69" s="54"/>
      <c r="D69" s="54"/>
      <c r="E69" s="52"/>
      <c r="F69" s="52"/>
      <c r="G69" s="52"/>
      <c r="H69" s="52"/>
      <c r="I69" s="54"/>
    </row>
    <row r="70" spans="1:9" ht="14.25">
      <c r="A70" s="54"/>
      <c r="B70" s="54"/>
      <c r="C70" s="54"/>
      <c r="D70" s="54"/>
      <c r="E70" s="52"/>
      <c r="F70" s="52"/>
      <c r="G70" s="52"/>
      <c r="H70" s="52"/>
      <c r="I70" s="54"/>
    </row>
    <row r="71" spans="1:9" ht="14.25">
      <c r="A71" s="54"/>
      <c r="B71" s="54"/>
      <c r="C71" s="54"/>
      <c r="D71" s="54"/>
      <c r="E71" s="52"/>
      <c r="F71" s="52"/>
      <c r="G71" s="52"/>
      <c r="H71" s="52"/>
      <c r="I71" s="54"/>
    </row>
    <row r="72" spans="1:9" ht="14.25">
      <c r="A72" s="54"/>
      <c r="B72" s="54"/>
      <c r="C72" s="54"/>
      <c r="D72" s="54"/>
      <c r="E72" s="52"/>
      <c r="F72" s="52"/>
      <c r="G72" s="52"/>
      <c r="H72" s="52"/>
      <c r="I72" s="54"/>
    </row>
    <row r="73" spans="1:9" ht="14.25">
      <c r="A73" s="54"/>
      <c r="B73" s="54"/>
      <c r="C73" s="54"/>
      <c r="D73" s="54"/>
      <c r="E73" s="52"/>
      <c r="F73" s="52"/>
      <c r="G73" s="52"/>
      <c r="H73" s="52"/>
      <c r="I73" s="54"/>
    </row>
  </sheetData>
  <sheetProtection password="CC6F" sheet="1" objects="1" scenarios="1"/>
  <mergeCells count="2">
    <mergeCell ref="F3:I3"/>
    <mergeCell ref="F6:I6"/>
  </mergeCells>
  <phoneticPr fontId="1"/>
  <pageMargins left="0.75" right="0.75" top="1" bottom="1" header="0.51200000000000001" footer="0.51200000000000001"/>
  <pageSetup paperSize="8" scale="1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6" topLeftCell="A7" activePane="bottomLeft" state="frozen"/>
      <selection pane="bottomLeft"/>
    </sheetView>
  </sheetViews>
  <sheetFormatPr defaultColWidth="9" defaultRowHeight="13.5"/>
  <cols>
    <col min="1" max="1" width="4.5" style="53" customWidth="1"/>
    <col min="2" max="3" width="9" style="53"/>
    <col min="4" max="4" width="20.625" style="53" customWidth="1"/>
    <col min="5" max="5" width="20.5" style="53" customWidth="1"/>
    <col min="6" max="9" width="5.625" style="53" customWidth="1"/>
    <col min="10" max="256" width="9" style="53"/>
    <col min="257" max="257" width="4.5" style="53" customWidth="1"/>
    <col min="258" max="259" width="9" style="53"/>
    <col min="260" max="260" width="20.625" style="53" customWidth="1"/>
    <col min="261" max="261" width="20.5" style="53" customWidth="1"/>
    <col min="262" max="265" width="5.625" style="53" customWidth="1"/>
    <col min="266" max="512" width="9" style="53"/>
    <col min="513" max="513" width="4.5" style="53" customWidth="1"/>
    <col min="514" max="515" width="9" style="53"/>
    <col min="516" max="516" width="20.625" style="53" customWidth="1"/>
    <col min="517" max="517" width="20.5" style="53" customWidth="1"/>
    <col min="518" max="521" width="5.625" style="53" customWidth="1"/>
    <col min="522" max="768" width="9" style="53"/>
    <col min="769" max="769" width="4.5" style="53" customWidth="1"/>
    <col min="770" max="771" width="9" style="53"/>
    <col min="772" max="772" width="20.625" style="53" customWidth="1"/>
    <col min="773" max="773" width="20.5" style="53" customWidth="1"/>
    <col min="774" max="777" width="5.625" style="53" customWidth="1"/>
    <col min="778" max="1024" width="9" style="53"/>
    <col min="1025" max="1025" width="4.5" style="53" customWidth="1"/>
    <col min="1026" max="1027" width="9" style="53"/>
    <col min="1028" max="1028" width="20.625" style="53" customWidth="1"/>
    <col min="1029" max="1029" width="20.5" style="53" customWidth="1"/>
    <col min="1030" max="1033" width="5.625" style="53" customWidth="1"/>
    <col min="1034" max="1280" width="9" style="53"/>
    <col min="1281" max="1281" width="4.5" style="53" customWidth="1"/>
    <col min="1282" max="1283" width="9" style="53"/>
    <col min="1284" max="1284" width="20.625" style="53" customWidth="1"/>
    <col min="1285" max="1285" width="20.5" style="53" customWidth="1"/>
    <col min="1286" max="1289" width="5.625" style="53" customWidth="1"/>
    <col min="1290" max="1536" width="9" style="53"/>
    <col min="1537" max="1537" width="4.5" style="53" customWidth="1"/>
    <col min="1538" max="1539" width="9" style="53"/>
    <col min="1540" max="1540" width="20.625" style="53" customWidth="1"/>
    <col min="1541" max="1541" width="20.5" style="53" customWidth="1"/>
    <col min="1542" max="1545" width="5.625" style="53" customWidth="1"/>
    <col min="1546" max="1792" width="9" style="53"/>
    <col min="1793" max="1793" width="4.5" style="53" customWidth="1"/>
    <col min="1794" max="1795" width="9" style="53"/>
    <col min="1796" max="1796" width="20.625" style="53" customWidth="1"/>
    <col min="1797" max="1797" width="20.5" style="53" customWidth="1"/>
    <col min="1798" max="1801" width="5.625" style="53" customWidth="1"/>
    <col min="1802" max="2048" width="9" style="53"/>
    <col min="2049" max="2049" width="4.5" style="53" customWidth="1"/>
    <col min="2050" max="2051" width="9" style="53"/>
    <col min="2052" max="2052" width="20.625" style="53" customWidth="1"/>
    <col min="2053" max="2053" width="20.5" style="53" customWidth="1"/>
    <col min="2054" max="2057" width="5.625" style="53" customWidth="1"/>
    <col min="2058" max="2304" width="9" style="53"/>
    <col min="2305" max="2305" width="4.5" style="53" customWidth="1"/>
    <col min="2306" max="2307" width="9" style="53"/>
    <col min="2308" max="2308" width="20.625" style="53" customWidth="1"/>
    <col min="2309" max="2309" width="20.5" style="53" customWidth="1"/>
    <col min="2310" max="2313" width="5.625" style="53" customWidth="1"/>
    <col min="2314" max="2560" width="9" style="53"/>
    <col min="2561" max="2561" width="4.5" style="53" customWidth="1"/>
    <col min="2562" max="2563" width="9" style="53"/>
    <col min="2564" max="2564" width="20.625" style="53" customWidth="1"/>
    <col min="2565" max="2565" width="20.5" style="53" customWidth="1"/>
    <col min="2566" max="2569" width="5.625" style="53" customWidth="1"/>
    <col min="2570" max="2816" width="9" style="53"/>
    <col min="2817" max="2817" width="4.5" style="53" customWidth="1"/>
    <col min="2818" max="2819" width="9" style="53"/>
    <col min="2820" max="2820" width="20.625" style="53" customWidth="1"/>
    <col min="2821" max="2821" width="20.5" style="53" customWidth="1"/>
    <col min="2822" max="2825" width="5.625" style="53" customWidth="1"/>
    <col min="2826" max="3072" width="9" style="53"/>
    <col min="3073" max="3073" width="4.5" style="53" customWidth="1"/>
    <col min="3074" max="3075" width="9" style="53"/>
    <col min="3076" max="3076" width="20.625" style="53" customWidth="1"/>
    <col min="3077" max="3077" width="20.5" style="53" customWidth="1"/>
    <col min="3078" max="3081" width="5.625" style="53" customWidth="1"/>
    <col min="3082" max="3328" width="9" style="53"/>
    <col min="3329" max="3329" width="4.5" style="53" customWidth="1"/>
    <col min="3330" max="3331" width="9" style="53"/>
    <col min="3332" max="3332" width="20.625" style="53" customWidth="1"/>
    <col min="3333" max="3333" width="20.5" style="53" customWidth="1"/>
    <col min="3334" max="3337" width="5.625" style="53" customWidth="1"/>
    <col min="3338" max="3584" width="9" style="53"/>
    <col min="3585" max="3585" width="4.5" style="53" customWidth="1"/>
    <col min="3586" max="3587" width="9" style="53"/>
    <col min="3588" max="3588" width="20.625" style="53" customWidth="1"/>
    <col min="3589" max="3589" width="20.5" style="53" customWidth="1"/>
    <col min="3590" max="3593" width="5.625" style="53" customWidth="1"/>
    <col min="3594" max="3840" width="9" style="53"/>
    <col min="3841" max="3841" width="4.5" style="53" customWidth="1"/>
    <col min="3842" max="3843" width="9" style="53"/>
    <col min="3844" max="3844" width="20.625" style="53" customWidth="1"/>
    <col min="3845" max="3845" width="20.5" style="53" customWidth="1"/>
    <col min="3846" max="3849" width="5.625" style="53" customWidth="1"/>
    <col min="3850" max="4096" width="9" style="53"/>
    <col min="4097" max="4097" width="4.5" style="53" customWidth="1"/>
    <col min="4098" max="4099" width="9" style="53"/>
    <col min="4100" max="4100" width="20.625" style="53" customWidth="1"/>
    <col min="4101" max="4101" width="20.5" style="53" customWidth="1"/>
    <col min="4102" max="4105" width="5.625" style="53" customWidth="1"/>
    <col min="4106" max="4352" width="9" style="53"/>
    <col min="4353" max="4353" width="4.5" style="53" customWidth="1"/>
    <col min="4354" max="4355" width="9" style="53"/>
    <col min="4356" max="4356" width="20.625" style="53" customWidth="1"/>
    <col min="4357" max="4357" width="20.5" style="53" customWidth="1"/>
    <col min="4358" max="4361" width="5.625" style="53" customWidth="1"/>
    <col min="4362" max="4608" width="9" style="53"/>
    <col min="4609" max="4609" width="4.5" style="53" customWidth="1"/>
    <col min="4610" max="4611" width="9" style="53"/>
    <col min="4612" max="4612" width="20.625" style="53" customWidth="1"/>
    <col min="4613" max="4613" width="20.5" style="53" customWidth="1"/>
    <col min="4614" max="4617" width="5.625" style="53" customWidth="1"/>
    <col min="4618" max="4864" width="9" style="53"/>
    <col min="4865" max="4865" width="4.5" style="53" customWidth="1"/>
    <col min="4866" max="4867" width="9" style="53"/>
    <col min="4868" max="4868" width="20.625" style="53" customWidth="1"/>
    <col min="4869" max="4869" width="20.5" style="53" customWidth="1"/>
    <col min="4870" max="4873" width="5.625" style="53" customWidth="1"/>
    <col min="4874" max="5120" width="9" style="53"/>
    <col min="5121" max="5121" width="4.5" style="53" customWidth="1"/>
    <col min="5122" max="5123" width="9" style="53"/>
    <col min="5124" max="5124" width="20.625" style="53" customWidth="1"/>
    <col min="5125" max="5125" width="20.5" style="53" customWidth="1"/>
    <col min="5126" max="5129" width="5.625" style="53" customWidth="1"/>
    <col min="5130" max="5376" width="9" style="53"/>
    <col min="5377" max="5377" width="4.5" style="53" customWidth="1"/>
    <col min="5378" max="5379" width="9" style="53"/>
    <col min="5380" max="5380" width="20.625" style="53" customWidth="1"/>
    <col min="5381" max="5381" width="20.5" style="53" customWidth="1"/>
    <col min="5382" max="5385" width="5.625" style="53" customWidth="1"/>
    <col min="5386" max="5632" width="9" style="53"/>
    <col min="5633" max="5633" width="4.5" style="53" customWidth="1"/>
    <col min="5634" max="5635" width="9" style="53"/>
    <col min="5636" max="5636" width="20.625" style="53" customWidth="1"/>
    <col min="5637" max="5637" width="20.5" style="53" customWidth="1"/>
    <col min="5638" max="5641" width="5.625" style="53" customWidth="1"/>
    <col min="5642" max="5888" width="9" style="53"/>
    <col min="5889" max="5889" width="4.5" style="53" customWidth="1"/>
    <col min="5890" max="5891" width="9" style="53"/>
    <col min="5892" max="5892" width="20.625" style="53" customWidth="1"/>
    <col min="5893" max="5893" width="20.5" style="53" customWidth="1"/>
    <col min="5894" max="5897" width="5.625" style="53" customWidth="1"/>
    <col min="5898" max="6144" width="9" style="53"/>
    <col min="6145" max="6145" width="4.5" style="53" customWidth="1"/>
    <col min="6146" max="6147" width="9" style="53"/>
    <col min="6148" max="6148" width="20.625" style="53" customWidth="1"/>
    <col min="6149" max="6149" width="20.5" style="53" customWidth="1"/>
    <col min="6150" max="6153" width="5.625" style="53" customWidth="1"/>
    <col min="6154" max="6400" width="9" style="53"/>
    <col min="6401" max="6401" width="4.5" style="53" customWidth="1"/>
    <col min="6402" max="6403" width="9" style="53"/>
    <col min="6404" max="6404" width="20.625" style="53" customWidth="1"/>
    <col min="6405" max="6405" width="20.5" style="53" customWidth="1"/>
    <col min="6406" max="6409" width="5.625" style="53" customWidth="1"/>
    <col min="6410" max="6656" width="9" style="53"/>
    <col min="6657" max="6657" width="4.5" style="53" customWidth="1"/>
    <col min="6658" max="6659" width="9" style="53"/>
    <col min="6660" max="6660" width="20.625" style="53" customWidth="1"/>
    <col min="6661" max="6661" width="20.5" style="53" customWidth="1"/>
    <col min="6662" max="6665" width="5.625" style="53" customWidth="1"/>
    <col min="6666" max="6912" width="9" style="53"/>
    <col min="6913" max="6913" width="4.5" style="53" customWidth="1"/>
    <col min="6914" max="6915" width="9" style="53"/>
    <col min="6916" max="6916" width="20.625" style="53" customWidth="1"/>
    <col min="6917" max="6917" width="20.5" style="53" customWidth="1"/>
    <col min="6918" max="6921" width="5.625" style="53" customWidth="1"/>
    <col min="6922" max="7168" width="9" style="53"/>
    <col min="7169" max="7169" width="4.5" style="53" customWidth="1"/>
    <col min="7170" max="7171" width="9" style="53"/>
    <col min="7172" max="7172" width="20.625" style="53" customWidth="1"/>
    <col min="7173" max="7173" width="20.5" style="53" customWidth="1"/>
    <col min="7174" max="7177" width="5.625" style="53" customWidth="1"/>
    <col min="7178" max="7424" width="9" style="53"/>
    <col min="7425" max="7425" width="4.5" style="53" customWidth="1"/>
    <col min="7426" max="7427" width="9" style="53"/>
    <col min="7428" max="7428" width="20.625" style="53" customWidth="1"/>
    <col min="7429" max="7429" width="20.5" style="53" customWidth="1"/>
    <col min="7430" max="7433" width="5.625" style="53" customWidth="1"/>
    <col min="7434" max="7680" width="9" style="53"/>
    <col min="7681" max="7681" width="4.5" style="53" customWidth="1"/>
    <col min="7682" max="7683" width="9" style="53"/>
    <col min="7684" max="7684" width="20.625" style="53" customWidth="1"/>
    <col min="7685" max="7685" width="20.5" style="53" customWidth="1"/>
    <col min="7686" max="7689" width="5.625" style="53" customWidth="1"/>
    <col min="7690" max="7936" width="9" style="53"/>
    <col min="7937" max="7937" width="4.5" style="53" customWidth="1"/>
    <col min="7938" max="7939" width="9" style="53"/>
    <col min="7940" max="7940" width="20.625" style="53" customWidth="1"/>
    <col min="7941" max="7941" width="20.5" style="53" customWidth="1"/>
    <col min="7942" max="7945" width="5.625" style="53" customWidth="1"/>
    <col min="7946" max="8192" width="9" style="53"/>
    <col min="8193" max="8193" width="4.5" style="53" customWidth="1"/>
    <col min="8194" max="8195" width="9" style="53"/>
    <col min="8196" max="8196" width="20.625" style="53" customWidth="1"/>
    <col min="8197" max="8197" width="20.5" style="53" customWidth="1"/>
    <col min="8198" max="8201" width="5.625" style="53" customWidth="1"/>
    <col min="8202" max="8448" width="9" style="53"/>
    <col min="8449" max="8449" width="4.5" style="53" customWidth="1"/>
    <col min="8450" max="8451" width="9" style="53"/>
    <col min="8452" max="8452" width="20.625" style="53" customWidth="1"/>
    <col min="8453" max="8453" width="20.5" style="53" customWidth="1"/>
    <col min="8454" max="8457" width="5.625" style="53" customWidth="1"/>
    <col min="8458" max="8704" width="9" style="53"/>
    <col min="8705" max="8705" width="4.5" style="53" customWidth="1"/>
    <col min="8706" max="8707" width="9" style="53"/>
    <col min="8708" max="8708" width="20.625" style="53" customWidth="1"/>
    <col min="8709" max="8709" width="20.5" style="53" customWidth="1"/>
    <col min="8710" max="8713" width="5.625" style="53" customWidth="1"/>
    <col min="8714" max="8960" width="9" style="53"/>
    <col min="8961" max="8961" width="4.5" style="53" customWidth="1"/>
    <col min="8962" max="8963" width="9" style="53"/>
    <col min="8964" max="8964" width="20.625" style="53" customWidth="1"/>
    <col min="8965" max="8965" width="20.5" style="53" customWidth="1"/>
    <col min="8966" max="8969" width="5.625" style="53" customWidth="1"/>
    <col min="8970" max="9216" width="9" style="53"/>
    <col min="9217" max="9217" width="4.5" style="53" customWidth="1"/>
    <col min="9218" max="9219" width="9" style="53"/>
    <col min="9220" max="9220" width="20.625" style="53" customWidth="1"/>
    <col min="9221" max="9221" width="20.5" style="53" customWidth="1"/>
    <col min="9222" max="9225" width="5.625" style="53" customWidth="1"/>
    <col min="9226" max="9472" width="9" style="53"/>
    <col min="9473" max="9473" width="4.5" style="53" customWidth="1"/>
    <col min="9474" max="9475" width="9" style="53"/>
    <col min="9476" max="9476" width="20.625" style="53" customWidth="1"/>
    <col min="9477" max="9477" width="20.5" style="53" customWidth="1"/>
    <col min="9478" max="9481" width="5.625" style="53" customWidth="1"/>
    <col min="9482" max="9728" width="9" style="53"/>
    <col min="9729" max="9729" width="4.5" style="53" customWidth="1"/>
    <col min="9730" max="9731" width="9" style="53"/>
    <col min="9732" max="9732" width="20.625" style="53" customWidth="1"/>
    <col min="9733" max="9733" width="20.5" style="53" customWidth="1"/>
    <col min="9734" max="9737" width="5.625" style="53" customWidth="1"/>
    <col min="9738" max="9984" width="9" style="53"/>
    <col min="9985" max="9985" width="4.5" style="53" customWidth="1"/>
    <col min="9986" max="9987" width="9" style="53"/>
    <col min="9988" max="9988" width="20.625" style="53" customWidth="1"/>
    <col min="9989" max="9989" width="20.5" style="53" customWidth="1"/>
    <col min="9990" max="9993" width="5.625" style="53" customWidth="1"/>
    <col min="9994" max="10240" width="9" style="53"/>
    <col min="10241" max="10241" width="4.5" style="53" customWidth="1"/>
    <col min="10242" max="10243" width="9" style="53"/>
    <col min="10244" max="10244" width="20.625" style="53" customWidth="1"/>
    <col min="10245" max="10245" width="20.5" style="53" customWidth="1"/>
    <col min="10246" max="10249" width="5.625" style="53" customWidth="1"/>
    <col min="10250" max="10496" width="9" style="53"/>
    <col min="10497" max="10497" width="4.5" style="53" customWidth="1"/>
    <col min="10498" max="10499" width="9" style="53"/>
    <col min="10500" max="10500" width="20.625" style="53" customWidth="1"/>
    <col min="10501" max="10501" width="20.5" style="53" customWidth="1"/>
    <col min="10502" max="10505" width="5.625" style="53" customWidth="1"/>
    <col min="10506" max="10752" width="9" style="53"/>
    <col min="10753" max="10753" width="4.5" style="53" customWidth="1"/>
    <col min="10754" max="10755" width="9" style="53"/>
    <col min="10756" max="10756" width="20.625" style="53" customWidth="1"/>
    <col min="10757" max="10757" width="20.5" style="53" customWidth="1"/>
    <col min="10758" max="10761" width="5.625" style="53" customWidth="1"/>
    <col min="10762" max="11008" width="9" style="53"/>
    <col min="11009" max="11009" width="4.5" style="53" customWidth="1"/>
    <col min="11010" max="11011" width="9" style="53"/>
    <col min="11012" max="11012" width="20.625" style="53" customWidth="1"/>
    <col min="11013" max="11013" width="20.5" style="53" customWidth="1"/>
    <col min="11014" max="11017" width="5.625" style="53" customWidth="1"/>
    <col min="11018" max="11264" width="9" style="53"/>
    <col min="11265" max="11265" width="4.5" style="53" customWidth="1"/>
    <col min="11266" max="11267" width="9" style="53"/>
    <col min="11268" max="11268" width="20.625" style="53" customWidth="1"/>
    <col min="11269" max="11269" width="20.5" style="53" customWidth="1"/>
    <col min="11270" max="11273" width="5.625" style="53" customWidth="1"/>
    <col min="11274" max="11520" width="9" style="53"/>
    <col min="11521" max="11521" width="4.5" style="53" customWidth="1"/>
    <col min="11522" max="11523" width="9" style="53"/>
    <col min="11524" max="11524" width="20.625" style="53" customWidth="1"/>
    <col min="11525" max="11525" width="20.5" style="53" customWidth="1"/>
    <col min="11526" max="11529" width="5.625" style="53" customWidth="1"/>
    <col min="11530" max="11776" width="9" style="53"/>
    <col min="11777" max="11777" width="4.5" style="53" customWidth="1"/>
    <col min="11778" max="11779" width="9" style="53"/>
    <col min="11780" max="11780" width="20.625" style="53" customWidth="1"/>
    <col min="11781" max="11781" width="20.5" style="53" customWidth="1"/>
    <col min="11782" max="11785" width="5.625" style="53" customWidth="1"/>
    <col min="11786" max="12032" width="9" style="53"/>
    <col min="12033" max="12033" width="4.5" style="53" customWidth="1"/>
    <col min="12034" max="12035" width="9" style="53"/>
    <col min="12036" max="12036" width="20.625" style="53" customWidth="1"/>
    <col min="12037" max="12037" width="20.5" style="53" customWidth="1"/>
    <col min="12038" max="12041" width="5.625" style="53" customWidth="1"/>
    <col min="12042" max="12288" width="9" style="53"/>
    <col min="12289" max="12289" width="4.5" style="53" customWidth="1"/>
    <col min="12290" max="12291" width="9" style="53"/>
    <col min="12292" max="12292" width="20.625" style="53" customWidth="1"/>
    <col min="12293" max="12293" width="20.5" style="53" customWidth="1"/>
    <col min="12294" max="12297" width="5.625" style="53" customWidth="1"/>
    <col min="12298" max="12544" width="9" style="53"/>
    <col min="12545" max="12545" width="4.5" style="53" customWidth="1"/>
    <col min="12546" max="12547" width="9" style="53"/>
    <col min="12548" max="12548" width="20.625" style="53" customWidth="1"/>
    <col min="12549" max="12549" width="20.5" style="53" customWidth="1"/>
    <col min="12550" max="12553" width="5.625" style="53" customWidth="1"/>
    <col min="12554" max="12800" width="9" style="53"/>
    <col min="12801" max="12801" width="4.5" style="53" customWidth="1"/>
    <col min="12802" max="12803" width="9" style="53"/>
    <col min="12804" max="12804" width="20.625" style="53" customWidth="1"/>
    <col min="12805" max="12805" width="20.5" style="53" customWidth="1"/>
    <col min="12806" max="12809" width="5.625" style="53" customWidth="1"/>
    <col min="12810" max="13056" width="9" style="53"/>
    <col min="13057" max="13057" width="4.5" style="53" customWidth="1"/>
    <col min="13058" max="13059" width="9" style="53"/>
    <col min="13060" max="13060" width="20.625" style="53" customWidth="1"/>
    <col min="13061" max="13061" width="20.5" style="53" customWidth="1"/>
    <col min="13062" max="13065" width="5.625" style="53" customWidth="1"/>
    <col min="13066" max="13312" width="9" style="53"/>
    <col min="13313" max="13313" width="4.5" style="53" customWidth="1"/>
    <col min="13314" max="13315" width="9" style="53"/>
    <col min="13316" max="13316" width="20.625" style="53" customWidth="1"/>
    <col min="13317" max="13317" width="20.5" style="53" customWidth="1"/>
    <col min="13318" max="13321" width="5.625" style="53" customWidth="1"/>
    <col min="13322" max="13568" width="9" style="53"/>
    <col min="13569" max="13569" width="4.5" style="53" customWidth="1"/>
    <col min="13570" max="13571" width="9" style="53"/>
    <col min="13572" max="13572" width="20.625" style="53" customWidth="1"/>
    <col min="13573" max="13573" width="20.5" style="53" customWidth="1"/>
    <col min="13574" max="13577" width="5.625" style="53" customWidth="1"/>
    <col min="13578" max="13824" width="9" style="53"/>
    <col min="13825" max="13825" width="4.5" style="53" customWidth="1"/>
    <col min="13826" max="13827" width="9" style="53"/>
    <col min="13828" max="13828" width="20.625" style="53" customWidth="1"/>
    <col min="13829" max="13829" width="20.5" style="53" customWidth="1"/>
    <col min="13830" max="13833" width="5.625" style="53" customWidth="1"/>
    <col min="13834" max="14080" width="9" style="53"/>
    <col min="14081" max="14081" width="4.5" style="53" customWidth="1"/>
    <col min="14082" max="14083" width="9" style="53"/>
    <col min="14084" max="14084" width="20.625" style="53" customWidth="1"/>
    <col min="14085" max="14085" width="20.5" style="53" customWidth="1"/>
    <col min="14086" max="14089" width="5.625" style="53" customWidth="1"/>
    <col min="14090" max="14336" width="9" style="53"/>
    <col min="14337" max="14337" width="4.5" style="53" customWidth="1"/>
    <col min="14338" max="14339" width="9" style="53"/>
    <col min="14340" max="14340" width="20.625" style="53" customWidth="1"/>
    <col min="14341" max="14341" width="20.5" style="53" customWidth="1"/>
    <col min="14342" max="14345" width="5.625" style="53" customWidth="1"/>
    <col min="14346" max="14592" width="9" style="53"/>
    <col min="14593" max="14593" width="4.5" style="53" customWidth="1"/>
    <col min="14594" max="14595" width="9" style="53"/>
    <col min="14596" max="14596" width="20.625" style="53" customWidth="1"/>
    <col min="14597" max="14597" width="20.5" style="53" customWidth="1"/>
    <col min="14598" max="14601" width="5.625" style="53" customWidth="1"/>
    <col min="14602" max="14848" width="9" style="53"/>
    <col min="14849" max="14849" width="4.5" style="53" customWidth="1"/>
    <col min="14850" max="14851" width="9" style="53"/>
    <col min="14852" max="14852" width="20.625" style="53" customWidth="1"/>
    <col min="14853" max="14853" width="20.5" style="53" customWidth="1"/>
    <col min="14854" max="14857" width="5.625" style="53" customWidth="1"/>
    <col min="14858" max="15104" width="9" style="53"/>
    <col min="15105" max="15105" width="4.5" style="53" customWidth="1"/>
    <col min="15106" max="15107" width="9" style="53"/>
    <col min="15108" max="15108" width="20.625" style="53" customWidth="1"/>
    <col min="15109" max="15109" width="20.5" style="53" customWidth="1"/>
    <col min="15110" max="15113" width="5.625" style="53" customWidth="1"/>
    <col min="15114" max="15360" width="9" style="53"/>
    <col min="15361" max="15361" width="4.5" style="53" customWidth="1"/>
    <col min="15362" max="15363" width="9" style="53"/>
    <col min="15364" max="15364" width="20.625" style="53" customWidth="1"/>
    <col min="15365" max="15365" width="20.5" style="53" customWidth="1"/>
    <col min="15366" max="15369" width="5.625" style="53" customWidth="1"/>
    <col min="15370" max="15616" width="9" style="53"/>
    <col min="15617" max="15617" width="4.5" style="53" customWidth="1"/>
    <col min="15618" max="15619" width="9" style="53"/>
    <col min="15620" max="15620" width="20.625" style="53" customWidth="1"/>
    <col min="15621" max="15621" width="20.5" style="53" customWidth="1"/>
    <col min="15622" max="15625" width="5.625" style="53" customWidth="1"/>
    <col min="15626" max="15872" width="9" style="53"/>
    <col min="15873" max="15873" width="4.5" style="53" customWidth="1"/>
    <col min="15874" max="15875" width="9" style="53"/>
    <col min="15876" max="15876" width="20.625" style="53" customWidth="1"/>
    <col min="15877" max="15877" width="20.5" style="53" customWidth="1"/>
    <col min="15878" max="15881" width="5.625" style="53" customWidth="1"/>
    <col min="15882" max="16128" width="9" style="53"/>
    <col min="16129" max="16129" width="4.5" style="53" customWidth="1"/>
    <col min="16130" max="16131" width="9" style="53"/>
    <col min="16132" max="16132" width="20.625" style="53" customWidth="1"/>
    <col min="16133" max="16133" width="20.5" style="53" customWidth="1"/>
    <col min="16134" max="16137" width="5.625" style="53" customWidth="1"/>
    <col min="16138" max="16384" width="9" style="53"/>
  </cols>
  <sheetData>
    <row r="1" spans="1:9" ht="21">
      <c r="A1" s="1" t="s">
        <v>13</v>
      </c>
      <c r="B1" s="51"/>
      <c r="C1" s="51"/>
      <c r="D1" s="51"/>
      <c r="E1" s="52"/>
      <c r="F1" s="52"/>
      <c r="G1" s="52"/>
      <c r="H1" s="52"/>
      <c r="I1" s="51"/>
    </row>
    <row r="2" spans="1:9" ht="14.25">
      <c r="A2" s="54"/>
      <c r="B2" s="54"/>
      <c r="C2" s="54"/>
      <c r="D2" s="54"/>
      <c r="E2" s="52"/>
      <c r="F2" s="52"/>
      <c r="G2" s="52"/>
      <c r="H2" s="52"/>
      <c r="I2" s="54"/>
    </row>
    <row r="3" spans="1:9" ht="14.25">
      <c r="A3" s="54"/>
      <c r="B3" s="55" t="s">
        <v>22</v>
      </c>
      <c r="C3" s="55"/>
      <c r="D3" s="54"/>
      <c r="E3" s="3"/>
      <c r="F3" s="155" t="str">
        <f>[5]登録データ!F3</f>
        <v>中学生女子の部</v>
      </c>
      <c r="G3" s="155"/>
      <c r="H3" s="155"/>
      <c r="I3" s="155"/>
    </row>
    <row r="4" spans="1:9" ht="14.25">
      <c r="A4" s="54"/>
      <c r="B4" s="54"/>
      <c r="C4" s="54"/>
      <c r="D4" s="54"/>
      <c r="E4" s="52"/>
      <c r="F4" s="52"/>
      <c r="G4" s="52"/>
      <c r="H4" s="52"/>
      <c r="I4" s="54"/>
    </row>
    <row r="5" spans="1:9" ht="15" thickBot="1">
      <c r="A5" s="54"/>
      <c r="B5" s="55" t="s">
        <v>15</v>
      </c>
      <c r="C5" s="55"/>
      <c r="D5" s="54"/>
      <c r="E5" s="52"/>
      <c r="F5" s="52"/>
      <c r="G5" s="52"/>
      <c r="H5" s="52"/>
      <c r="I5" s="54"/>
    </row>
    <row r="6" spans="1:9" ht="15" thickBot="1">
      <c r="A6" s="54"/>
      <c r="B6" s="56" t="s">
        <v>23</v>
      </c>
      <c r="C6" s="57" t="s">
        <v>24</v>
      </c>
      <c r="D6" s="58" t="s">
        <v>18</v>
      </c>
      <c r="E6" s="58" t="s">
        <v>19</v>
      </c>
      <c r="F6" s="156" t="s">
        <v>8</v>
      </c>
      <c r="G6" s="156"/>
      <c r="H6" s="156"/>
      <c r="I6" s="157"/>
    </row>
    <row r="7" spans="1:9" ht="15" customHeight="1" thickTop="1">
      <c r="A7" s="54"/>
      <c r="B7" s="59">
        <v>1</v>
      </c>
      <c r="C7" s="60">
        <f>[5]データ入力!B4</f>
        <v>113</v>
      </c>
      <c r="D7" s="61" t="str">
        <f>VLOOKUP(C7,[5]登録データ!$B$7:$D$46,2,FALSE)</f>
        <v>本城陸上クラブ</v>
      </c>
      <c r="E7" s="61" t="str">
        <f>VLOOKUP(C7,[5]登録データ!$B$7:$D$46,3,FALSE)</f>
        <v>中尾　有梨紗</v>
      </c>
      <c r="F7" s="62">
        <f>[5]データ入力!C4</f>
        <v>7</v>
      </c>
      <c r="G7" s="62" t="s">
        <v>20</v>
      </c>
      <c r="H7" s="62">
        <f>[5]データ入力!D4</f>
        <v>15</v>
      </c>
      <c r="I7" s="63" t="s">
        <v>21</v>
      </c>
    </row>
    <row r="8" spans="1:9" ht="15" customHeight="1">
      <c r="A8" s="54"/>
      <c r="B8" s="64">
        <v>2</v>
      </c>
      <c r="C8" s="65">
        <f>[5]データ入力!B5</f>
        <v>114</v>
      </c>
      <c r="D8" s="78" t="str">
        <f>VLOOKUP(C8,[5]登録データ!$B$7:$D$46,2,FALSE)</f>
        <v>本城陸上クラブ</v>
      </c>
      <c r="E8" s="78" t="str">
        <f>VLOOKUP(C8,[5]登録データ!$B$7:$D$46,3,FALSE)</f>
        <v>渡辺　まい</v>
      </c>
      <c r="F8" s="66">
        <f>[5]データ入力!C5</f>
        <v>7</v>
      </c>
      <c r="G8" s="66" t="s">
        <v>20</v>
      </c>
      <c r="H8" s="66">
        <f>[5]データ入力!D5</f>
        <v>31</v>
      </c>
      <c r="I8" s="67" t="s">
        <v>21</v>
      </c>
    </row>
    <row r="9" spans="1:9" ht="15" customHeight="1">
      <c r="A9" s="54"/>
      <c r="B9" s="64">
        <v>3</v>
      </c>
      <c r="C9" s="65">
        <f>[5]データ入力!B6</f>
        <v>115</v>
      </c>
      <c r="D9" s="78" t="str">
        <f>VLOOKUP(C9,[5]登録データ!$B$7:$D$46,2,FALSE)</f>
        <v>本城陸上クラブ</v>
      </c>
      <c r="E9" s="78" t="str">
        <f>VLOOKUP(C9,[5]登録データ!$B$7:$D$46,3,FALSE)</f>
        <v>村山　真菜</v>
      </c>
      <c r="F9" s="66">
        <f>[5]データ入力!C6</f>
        <v>7</v>
      </c>
      <c r="G9" s="66" t="s">
        <v>20</v>
      </c>
      <c r="H9" s="66">
        <f>[5]データ入力!D6</f>
        <v>47</v>
      </c>
      <c r="I9" s="67" t="s">
        <v>21</v>
      </c>
    </row>
    <row r="10" spans="1:9" ht="15" customHeight="1">
      <c r="A10" s="54"/>
      <c r="B10" s="64">
        <v>4</v>
      </c>
      <c r="C10" s="65">
        <f>[5]データ入力!B7</f>
        <v>104</v>
      </c>
      <c r="D10" s="78" t="str">
        <f>VLOOKUP(C10,[5]登録データ!$B$7:$D$46,2,FALSE)</f>
        <v>高田中学校</v>
      </c>
      <c r="E10" s="78" t="str">
        <f>VLOOKUP(C10,[5]登録データ!$B$7:$D$46,3,FALSE)</f>
        <v>近藤　綾乃</v>
      </c>
      <c r="F10" s="66">
        <f>[5]データ入力!C7</f>
        <v>8</v>
      </c>
      <c r="G10" s="66" t="s">
        <v>20</v>
      </c>
      <c r="H10" s="66">
        <f>[5]データ入力!D7</f>
        <v>12</v>
      </c>
      <c r="I10" s="67" t="s">
        <v>21</v>
      </c>
    </row>
    <row r="11" spans="1:9" ht="15" customHeight="1">
      <c r="A11" s="54"/>
      <c r="B11" s="64">
        <v>5</v>
      </c>
      <c r="C11" s="65">
        <f>[5]データ入力!B8</f>
        <v>107</v>
      </c>
      <c r="D11" s="78" t="str">
        <f>VLOOKUP(C11,[5]登録データ!$B$7:$D$46,2,FALSE)</f>
        <v>緑ヶ丘中学校</v>
      </c>
      <c r="E11" s="78" t="str">
        <f>VLOOKUP(C11,[5]登録データ!$B$7:$D$46,3,FALSE)</f>
        <v>太田　夢翔</v>
      </c>
      <c r="F11" s="66">
        <f>[5]データ入力!C8</f>
        <v>8</v>
      </c>
      <c r="G11" s="66" t="s">
        <v>20</v>
      </c>
      <c r="H11" s="66">
        <f>[5]データ入力!D8</f>
        <v>15</v>
      </c>
      <c r="I11" s="67" t="s">
        <v>21</v>
      </c>
    </row>
    <row r="12" spans="1:9" ht="15" customHeight="1">
      <c r="A12" s="54"/>
      <c r="B12" s="64">
        <v>6</v>
      </c>
      <c r="C12" s="65">
        <f>[5]データ入力!B9</f>
        <v>101</v>
      </c>
      <c r="D12" s="78" t="str">
        <f>VLOOKUP(C12,[5]登録データ!$B$7:$D$46,2,FALSE)</f>
        <v>竹田中学校</v>
      </c>
      <c r="E12" s="78" t="str">
        <f>VLOOKUP(C12,[5]登録データ!$B$7:$D$46,3,FALSE)</f>
        <v>尾崎　美佳</v>
      </c>
      <c r="F12" s="66">
        <f>[5]データ入力!C9</f>
        <v>8</v>
      </c>
      <c r="G12" s="66" t="s">
        <v>20</v>
      </c>
      <c r="H12" s="66">
        <f>[5]データ入力!D9</f>
        <v>20</v>
      </c>
      <c r="I12" s="67" t="s">
        <v>21</v>
      </c>
    </row>
    <row r="13" spans="1:9" ht="15" customHeight="1">
      <c r="A13" s="54"/>
      <c r="B13" s="64">
        <v>7</v>
      </c>
      <c r="C13" s="65">
        <f>[5]データ入力!B10</f>
        <v>112</v>
      </c>
      <c r="D13" s="78" t="str">
        <f>VLOOKUP(C13,[5]登録データ!$B$7:$D$46,2,FALSE)</f>
        <v>東中津中学校</v>
      </c>
      <c r="E13" s="78" t="str">
        <f>VLOOKUP(C13,[5]登録データ!$B$7:$D$46,3,FALSE)</f>
        <v>前山　あみ</v>
      </c>
      <c r="F13" s="66">
        <f>[5]データ入力!C10</f>
        <v>8</v>
      </c>
      <c r="G13" s="66" t="s">
        <v>20</v>
      </c>
      <c r="H13" s="66">
        <f>[5]データ入力!D10</f>
        <v>20</v>
      </c>
      <c r="I13" s="67" t="s">
        <v>21</v>
      </c>
    </row>
    <row r="14" spans="1:9" ht="15" customHeight="1">
      <c r="A14" s="54"/>
      <c r="B14" s="64">
        <v>8</v>
      </c>
      <c r="C14" s="65">
        <f>[5]データ入力!B11</f>
        <v>109</v>
      </c>
      <c r="D14" s="78" t="str">
        <f>VLOOKUP(C14,[5]登録データ!$B$7:$D$46,2,FALSE)</f>
        <v>緑ヶ丘中学校</v>
      </c>
      <c r="E14" s="78" t="str">
        <f>VLOOKUP(C14,[5]登録データ!$B$7:$D$46,3,FALSE)</f>
        <v>浜田　殊実</v>
      </c>
      <c r="F14" s="66">
        <f>[5]データ入力!C11</f>
        <v>8</v>
      </c>
      <c r="G14" s="66" t="s">
        <v>20</v>
      </c>
      <c r="H14" s="66">
        <f>[5]データ入力!D11</f>
        <v>38</v>
      </c>
      <c r="I14" s="67" t="s">
        <v>21</v>
      </c>
    </row>
    <row r="15" spans="1:9" ht="15" customHeight="1">
      <c r="A15" s="54"/>
      <c r="B15" s="64">
        <v>9</v>
      </c>
      <c r="C15" s="65">
        <f>[5]データ入力!B12</f>
        <v>102</v>
      </c>
      <c r="D15" s="78" t="str">
        <f>VLOOKUP(C15,[5]登録データ!$B$7:$D$46,2,FALSE)</f>
        <v>竹田中学校</v>
      </c>
      <c r="E15" s="78" t="str">
        <f>VLOOKUP(C15,[5]登録データ!$B$7:$D$46,3,FALSE)</f>
        <v>渡邊　晴香</v>
      </c>
      <c r="F15" s="66">
        <f>[5]データ入力!C12</f>
        <v>8</v>
      </c>
      <c r="G15" s="66" t="s">
        <v>20</v>
      </c>
      <c r="H15" s="66">
        <f>[5]データ入力!D12</f>
        <v>49</v>
      </c>
      <c r="I15" s="67" t="s">
        <v>21</v>
      </c>
    </row>
    <row r="16" spans="1:9" ht="15" customHeight="1">
      <c r="A16" s="54"/>
      <c r="B16" s="64">
        <v>10</v>
      </c>
      <c r="C16" s="65">
        <f>[5]データ入力!B13</f>
        <v>111</v>
      </c>
      <c r="D16" s="78" t="str">
        <f>VLOOKUP(C16,[5]登録データ!$B$7:$D$46,2,FALSE)</f>
        <v>稙田東中学校</v>
      </c>
      <c r="E16" s="78" t="str">
        <f>VLOOKUP(C16,[5]登録データ!$B$7:$D$46,3,FALSE)</f>
        <v>三浦　友舞</v>
      </c>
      <c r="F16" s="66">
        <f>[5]データ入力!C13</f>
        <v>9</v>
      </c>
      <c r="G16" s="66" t="s">
        <v>20</v>
      </c>
      <c r="H16" s="66">
        <f>[5]データ入力!D13</f>
        <v>18</v>
      </c>
      <c r="I16" s="67" t="s">
        <v>21</v>
      </c>
    </row>
    <row r="17" spans="1:9" ht="15" customHeight="1">
      <c r="A17" s="54"/>
      <c r="B17" s="64">
        <v>11</v>
      </c>
      <c r="C17" s="65">
        <f>[5]データ入力!B14</f>
        <v>103</v>
      </c>
      <c r="D17" s="78" t="str">
        <f>VLOOKUP(C17,[5]登録データ!$B$7:$D$46,2,FALSE)</f>
        <v>竹田中学校</v>
      </c>
      <c r="E17" s="78" t="str">
        <f>VLOOKUP(C17,[5]登録データ!$B$7:$D$46,3,FALSE)</f>
        <v>添田　珠海</v>
      </c>
      <c r="F17" s="66">
        <f>[5]データ入力!C14</f>
        <v>9</v>
      </c>
      <c r="G17" s="66" t="s">
        <v>20</v>
      </c>
      <c r="H17" s="66">
        <f>[5]データ入力!D14</f>
        <v>21</v>
      </c>
      <c r="I17" s="67" t="s">
        <v>21</v>
      </c>
    </row>
    <row r="18" spans="1:9" ht="15" customHeight="1">
      <c r="A18" s="54"/>
      <c r="B18" s="64">
        <v>12</v>
      </c>
      <c r="C18" s="65">
        <f>[5]データ入力!B15</f>
        <v>106</v>
      </c>
      <c r="D18" s="78" t="str">
        <f>VLOOKUP(C18,[5]登録データ!$B$7:$D$46,2,FALSE)</f>
        <v>高田中学校</v>
      </c>
      <c r="E18" s="78" t="str">
        <f>VLOOKUP(C18,[5]登録データ!$B$7:$D$46,3,FALSE)</f>
        <v>岩本　友花</v>
      </c>
      <c r="F18" s="66">
        <f>[5]データ入力!C15</f>
        <v>9</v>
      </c>
      <c r="G18" s="66" t="s">
        <v>20</v>
      </c>
      <c r="H18" s="66">
        <f>[5]データ入力!D15</f>
        <v>25</v>
      </c>
      <c r="I18" s="67" t="s">
        <v>21</v>
      </c>
    </row>
    <row r="19" spans="1:9" ht="15" customHeight="1">
      <c r="A19" s="54"/>
      <c r="B19" s="64">
        <v>13</v>
      </c>
      <c r="C19" s="65">
        <f>[5]データ入力!B16</f>
        <v>108</v>
      </c>
      <c r="D19" s="78" t="str">
        <f>VLOOKUP(C19,[5]登録データ!$B$7:$D$46,2,FALSE)</f>
        <v>緑ヶ丘中学校</v>
      </c>
      <c r="E19" s="78" t="str">
        <f>VLOOKUP(C19,[5]登録データ!$B$7:$D$46,3,FALSE)</f>
        <v>佐藤　珠姫</v>
      </c>
      <c r="F19" s="66">
        <f>[5]データ入力!C16</f>
        <v>9</v>
      </c>
      <c r="G19" s="66" t="s">
        <v>20</v>
      </c>
      <c r="H19" s="66">
        <f>[5]データ入力!D16</f>
        <v>37</v>
      </c>
      <c r="I19" s="67" t="s">
        <v>21</v>
      </c>
    </row>
    <row r="20" spans="1:9" ht="15" customHeight="1" thickBot="1">
      <c r="A20" s="54"/>
      <c r="B20" s="69">
        <v>14</v>
      </c>
      <c r="C20" s="70">
        <f>[5]データ入力!B17</f>
        <v>110</v>
      </c>
      <c r="D20" s="71" t="str">
        <f>VLOOKUP(C20,[5]登録データ!$B$7:$D$46,2,FALSE)</f>
        <v>緑ヶ丘中学校</v>
      </c>
      <c r="E20" s="71" t="str">
        <f>VLOOKUP(C20,[5]登録データ!$B$7:$D$46,3,FALSE)</f>
        <v>小出　葵</v>
      </c>
      <c r="F20" s="72">
        <f>[5]データ入力!C17</f>
        <v>10</v>
      </c>
      <c r="G20" s="72" t="s">
        <v>20</v>
      </c>
      <c r="H20" s="72">
        <f>[5]データ入力!D17</f>
        <v>24</v>
      </c>
      <c r="I20" s="73" t="s">
        <v>21</v>
      </c>
    </row>
    <row r="21" spans="1:9" ht="15" hidden="1" customHeight="1">
      <c r="A21" s="54"/>
      <c r="B21" s="59">
        <v>15</v>
      </c>
      <c r="C21" s="60">
        <f>[5]データ入力!B18</f>
        <v>0</v>
      </c>
      <c r="D21" s="61" t="e">
        <f>VLOOKUP(C21,[5]登録データ!$B$7:$D$46,2,FALSE)</f>
        <v>#N/A</v>
      </c>
      <c r="E21" s="61" t="e">
        <f>VLOOKUP(C21,[5]登録データ!$B$7:$D$46,3,FALSE)</f>
        <v>#N/A</v>
      </c>
      <c r="F21" s="62">
        <f>[5]データ入力!C18</f>
        <v>0</v>
      </c>
      <c r="G21" s="62" t="s">
        <v>20</v>
      </c>
      <c r="H21" s="62">
        <f>[5]データ入力!D18</f>
        <v>0</v>
      </c>
      <c r="I21" s="68" t="s">
        <v>21</v>
      </c>
    </row>
    <row r="22" spans="1:9" ht="15" hidden="1" customHeight="1">
      <c r="A22" s="54"/>
      <c r="B22" s="64">
        <v>16</v>
      </c>
      <c r="C22" s="65">
        <f>[5]データ入力!B19</f>
        <v>0</v>
      </c>
      <c r="D22" s="78" t="e">
        <f>VLOOKUP(C22,[5]登録データ!$B$7:$D$46,2,FALSE)</f>
        <v>#N/A</v>
      </c>
      <c r="E22" s="78" t="e">
        <f>VLOOKUP(C22,[5]登録データ!$B$7:$D$46,3,FALSE)</f>
        <v>#N/A</v>
      </c>
      <c r="F22" s="66">
        <f>[5]データ入力!C19</f>
        <v>0</v>
      </c>
      <c r="G22" s="66" t="s">
        <v>20</v>
      </c>
      <c r="H22" s="66">
        <f>[5]データ入力!D19</f>
        <v>0</v>
      </c>
      <c r="I22" s="67" t="s">
        <v>21</v>
      </c>
    </row>
    <row r="23" spans="1:9" ht="15" hidden="1" customHeight="1">
      <c r="A23" s="54"/>
      <c r="B23" s="64">
        <v>17</v>
      </c>
      <c r="C23" s="65">
        <f>[5]データ入力!B20</f>
        <v>0</v>
      </c>
      <c r="D23" s="78" t="e">
        <f>VLOOKUP(C23,[5]登録データ!$B$7:$D$46,2,FALSE)</f>
        <v>#N/A</v>
      </c>
      <c r="E23" s="78" t="e">
        <f>VLOOKUP(C23,[5]登録データ!$B$7:$D$46,3,FALSE)</f>
        <v>#N/A</v>
      </c>
      <c r="F23" s="66">
        <f>[5]データ入力!C20</f>
        <v>0</v>
      </c>
      <c r="G23" s="66" t="s">
        <v>20</v>
      </c>
      <c r="H23" s="66">
        <f>[5]データ入力!D20</f>
        <v>0</v>
      </c>
      <c r="I23" s="67" t="s">
        <v>21</v>
      </c>
    </row>
    <row r="24" spans="1:9" ht="15" hidden="1" customHeight="1">
      <c r="A24" s="54"/>
      <c r="B24" s="64">
        <v>18</v>
      </c>
      <c r="C24" s="65">
        <f>[5]データ入力!B21</f>
        <v>0</v>
      </c>
      <c r="D24" s="78" t="e">
        <f>VLOOKUP(C24,[5]登録データ!$B$7:$D$46,2,FALSE)</f>
        <v>#N/A</v>
      </c>
      <c r="E24" s="78" t="e">
        <f>VLOOKUP(C24,[5]登録データ!$B$7:$D$46,3,FALSE)</f>
        <v>#N/A</v>
      </c>
      <c r="F24" s="66">
        <f>[5]データ入力!C21</f>
        <v>0</v>
      </c>
      <c r="G24" s="66" t="s">
        <v>20</v>
      </c>
      <c r="H24" s="66">
        <f>[5]データ入力!D21</f>
        <v>0</v>
      </c>
      <c r="I24" s="67" t="s">
        <v>21</v>
      </c>
    </row>
    <row r="25" spans="1:9" ht="15" hidden="1" customHeight="1">
      <c r="A25" s="54"/>
      <c r="B25" s="64">
        <v>19</v>
      </c>
      <c r="C25" s="65">
        <f>[5]データ入力!B22</f>
        <v>0</v>
      </c>
      <c r="D25" s="78" t="e">
        <f>VLOOKUP(C25,[5]登録データ!$B$7:$D$46,2,FALSE)</f>
        <v>#N/A</v>
      </c>
      <c r="E25" s="78" t="e">
        <f>VLOOKUP(C25,[5]登録データ!$B$7:$D$46,3,FALSE)</f>
        <v>#N/A</v>
      </c>
      <c r="F25" s="66">
        <f>[5]データ入力!C22</f>
        <v>0</v>
      </c>
      <c r="G25" s="66" t="s">
        <v>20</v>
      </c>
      <c r="H25" s="66">
        <f>[5]データ入力!D22</f>
        <v>0</v>
      </c>
      <c r="I25" s="67" t="s">
        <v>21</v>
      </c>
    </row>
    <row r="26" spans="1:9" ht="15" hidden="1" customHeight="1">
      <c r="A26" s="54"/>
      <c r="B26" s="64">
        <v>20</v>
      </c>
      <c r="C26" s="65">
        <f>[5]データ入力!B23</f>
        <v>0</v>
      </c>
      <c r="D26" s="78" t="e">
        <f>VLOOKUP(C26,[5]登録データ!$B$7:$D$46,2,FALSE)</f>
        <v>#N/A</v>
      </c>
      <c r="E26" s="78" t="e">
        <f>VLOOKUP(C26,[5]登録データ!$B$7:$D$46,3,FALSE)</f>
        <v>#N/A</v>
      </c>
      <c r="F26" s="66">
        <f>[5]データ入力!C23</f>
        <v>0</v>
      </c>
      <c r="G26" s="66" t="s">
        <v>20</v>
      </c>
      <c r="H26" s="66">
        <f>[5]データ入力!D23</f>
        <v>0</v>
      </c>
      <c r="I26" s="67" t="s">
        <v>21</v>
      </c>
    </row>
    <row r="27" spans="1:9" ht="15" hidden="1" customHeight="1">
      <c r="A27" s="54"/>
      <c r="B27" s="64">
        <v>21</v>
      </c>
      <c r="C27" s="65">
        <f>[5]データ入力!B24</f>
        <v>0</v>
      </c>
      <c r="D27" s="78" t="e">
        <f>VLOOKUP(C27,[5]登録データ!$B$7:$D$46,2,FALSE)</f>
        <v>#N/A</v>
      </c>
      <c r="E27" s="78" t="e">
        <f>VLOOKUP(C27,[5]登録データ!$B$7:$D$46,3,FALSE)</f>
        <v>#N/A</v>
      </c>
      <c r="F27" s="66">
        <f>[5]データ入力!C24</f>
        <v>0</v>
      </c>
      <c r="G27" s="66" t="s">
        <v>20</v>
      </c>
      <c r="H27" s="66">
        <f>[5]データ入力!D24</f>
        <v>0</v>
      </c>
      <c r="I27" s="67" t="s">
        <v>21</v>
      </c>
    </row>
    <row r="28" spans="1:9" ht="15" hidden="1" customHeight="1">
      <c r="A28" s="54"/>
      <c r="B28" s="64">
        <v>22</v>
      </c>
      <c r="C28" s="65">
        <f>[5]データ入力!B25</f>
        <v>0</v>
      </c>
      <c r="D28" s="78" t="e">
        <f>VLOOKUP(C28,[5]登録データ!$B$7:$D$46,2,FALSE)</f>
        <v>#N/A</v>
      </c>
      <c r="E28" s="78" t="e">
        <f>VLOOKUP(C28,[5]登録データ!$B$7:$D$46,3,FALSE)</f>
        <v>#N/A</v>
      </c>
      <c r="F28" s="66">
        <f>[5]データ入力!C25</f>
        <v>0</v>
      </c>
      <c r="G28" s="66" t="s">
        <v>20</v>
      </c>
      <c r="H28" s="66">
        <f>[5]データ入力!D25</f>
        <v>0</v>
      </c>
      <c r="I28" s="67" t="s">
        <v>21</v>
      </c>
    </row>
    <row r="29" spans="1:9" ht="15" hidden="1" customHeight="1">
      <c r="A29" s="54"/>
      <c r="B29" s="64">
        <v>23</v>
      </c>
      <c r="C29" s="65">
        <f>[5]データ入力!B26</f>
        <v>0</v>
      </c>
      <c r="D29" s="78" t="e">
        <f>VLOOKUP(C29,[5]登録データ!$B$7:$D$46,2,FALSE)</f>
        <v>#N/A</v>
      </c>
      <c r="E29" s="78" t="e">
        <f>VLOOKUP(C29,[5]登録データ!$B$7:$D$46,3,FALSE)</f>
        <v>#N/A</v>
      </c>
      <c r="F29" s="66">
        <f>[5]データ入力!C26</f>
        <v>0</v>
      </c>
      <c r="G29" s="66" t="s">
        <v>20</v>
      </c>
      <c r="H29" s="66">
        <f>[5]データ入力!D26</f>
        <v>0</v>
      </c>
      <c r="I29" s="67" t="s">
        <v>21</v>
      </c>
    </row>
    <row r="30" spans="1:9" ht="15" hidden="1" customHeight="1">
      <c r="A30" s="54"/>
      <c r="B30" s="64">
        <v>24</v>
      </c>
      <c r="C30" s="65">
        <f>[5]データ入力!B27</f>
        <v>0</v>
      </c>
      <c r="D30" s="78" t="e">
        <f>VLOOKUP(C30,[5]登録データ!$B$7:$D$46,2,FALSE)</f>
        <v>#N/A</v>
      </c>
      <c r="E30" s="78" t="e">
        <f>VLOOKUP(C30,[5]登録データ!$B$7:$D$46,3,FALSE)</f>
        <v>#N/A</v>
      </c>
      <c r="F30" s="66">
        <f>[5]データ入力!C27</f>
        <v>0</v>
      </c>
      <c r="G30" s="66" t="s">
        <v>20</v>
      </c>
      <c r="H30" s="66">
        <f>[5]データ入力!D27</f>
        <v>0</v>
      </c>
      <c r="I30" s="67" t="s">
        <v>21</v>
      </c>
    </row>
    <row r="31" spans="1:9" ht="15" hidden="1" customHeight="1">
      <c r="A31" s="54"/>
      <c r="B31" s="64">
        <v>25</v>
      </c>
      <c r="C31" s="65">
        <f>[5]データ入力!B28</f>
        <v>0</v>
      </c>
      <c r="D31" s="78" t="e">
        <f>VLOOKUP(C31,[5]登録データ!$B$7:$D$46,2,FALSE)</f>
        <v>#N/A</v>
      </c>
      <c r="E31" s="78" t="e">
        <f>VLOOKUP(C31,[5]登録データ!$B$7:$D$46,3,FALSE)</f>
        <v>#N/A</v>
      </c>
      <c r="F31" s="66">
        <f>[5]データ入力!C28</f>
        <v>0</v>
      </c>
      <c r="G31" s="66" t="s">
        <v>20</v>
      </c>
      <c r="H31" s="66">
        <f>[5]データ入力!D28</f>
        <v>0</v>
      </c>
      <c r="I31" s="67" t="s">
        <v>21</v>
      </c>
    </row>
    <row r="32" spans="1:9" ht="15" hidden="1" customHeight="1">
      <c r="A32" s="54"/>
      <c r="B32" s="64">
        <v>26</v>
      </c>
      <c r="C32" s="65">
        <f>[5]データ入力!B29</f>
        <v>0</v>
      </c>
      <c r="D32" s="78" t="e">
        <f>VLOOKUP(C32,[5]登録データ!$B$7:$D$46,2,FALSE)</f>
        <v>#N/A</v>
      </c>
      <c r="E32" s="78" t="e">
        <f>VLOOKUP(C32,[5]登録データ!$B$7:$D$46,3,FALSE)</f>
        <v>#N/A</v>
      </c>
      <c r="F32" s="66">
        <f>[5]データ入力!C29</f>
        <v>0</v>
      </c>
      <c r="G32" s="66" t="s">
        <v>20</v>
      </c>
      <c r="H32" s="66">
        <f>[5]データ入力!D29</f>
        <v>0</v>
      </c>
      <c r="I32" s="67" t="s">
        <v>21</v>
      </c>
    </row>
    <row r="33" spans="1:9" ht="15" hidden="1" customHeight="1">
      <c r="A33" s="54"/>
      <c r="B33" s="64">
        <v>27</v>
      </c>
      <c r="C33" s="65">
        <f>[5]データ入力!B30</f>
        <v>0</v>
      </c>
      <c r="D33" s="78" t="e">
        <f>VLOOKUP(C33,[5]登録データ!$B$7:$D$46,2,FALSE)</f>
        <v>#N/A</v>
      </c>
      <c r="E33" s="78" t="e">
        <f>VLOOKUP(C33,[5]登録データ!$B$7:$D$46,3,FALSE)</f>
        <v>#N/A</v>
      </c>
      <c r="F33" s="66">
        <f>[5]データ入力!C30</f>
        <v>0</v>
      </c>
      <c r="G33" s="66" t="s">
        <v>20</v>
      </c>
      <c r="H33" s="66">
        <f>[5]データ入力!D30</f>
        <v>0</v>
      </c>
      <c r="I33" s="67" t="s">
        <v>21</v>
      </c>
    </row>
    <row r="34" spans="1:9" ht="15" hidden="1" customHeight="1">
      <c r="A34" s="54"/>
      <c r="B34" s="59">
        <v>28</v>
      </c>
      <c r="C34" s="60">
        <f>[5]データ入力!B31</f>
        <v>0</v>
      </c>
      <c r="D34" s="61" t="e">
        <f>VLOOKUP(C34,[5]登録データ!$B$7:$D$46,2,FALSE)</f>
        <v>#N/A</v>
      </c>
      <c r="E34" s="61" t="e">
        <f>VLOOKUP(C34,[5]登録データ!$B$7:$D$46,3,FALSE)</f>
        <v>#N/A</v>
      </c>
      <c r="F34" s="62">
        <f>[5]データ入力!C31</f>
        <v>0</v>
      </c>
      <c r="G34" s="62" t="s">
        <v>20</v>
      </c>
      <c r="H34" s="62">
        <f>[5]データ入力!D31</f>
        <v>0</v>
      </c>
      <c r="I34" s="68" t="s">
        <v>21</v>
      </c>
    </row>
    <row r="35" spans="1:9" ht="15" hidden="1" customHeight="1">
      <c r="A35" s="54"/>
      <c r="B35" s="64">
        <v>29</v>
      </c>
      <c r="C35" s="65">
        <f>[5]データ入力!B32</f>
        <v>0</v>
      </c>
      <c r="D35" s="78" t="e">
        <f>VLOOKUP(C35,[5]登録データ!$B$7:$D$46,2,FALSE)</f>
        <v>#N/A</v>
      </c>
      <c r="E35" s="78" t="e">
        <f>VLOOKUP(C35,[5]登録データ!$B$7:$D$46,3,FALSE)</f>
        <v>#N/A</v>
      </c>
      <c r="F35" s="66">
        <f>[5]データ入力!C32</f>
        <v>0</v>
      </c>
      <c r="G35" s="66" t="s">
        <v>20</v>
      </c>
      <c r="H35" s="66">
        <f>[5]データ入力!D32</f>
        <v>0</v>
      </c>
      <c r="I35" s="67" t="s">
        <v>21</v>
      </c>
    </row>
    <row r="36" spans="1:9" ht="15" hidden="1" customHeight="1">
      <c r="A36" s="54"/>
      <c r="B36" s="64">
        <v>30</v>
      </c>
      <c r="C36" s="65">
        <f>[5]データ入力!B33</f>
        <v>0</v>
      </c>
      <c r="D36" s="78" t="e">
        <f>VLOOKUP(C36,[5]登録データ!$B$7:$D$46,2,FALSE)</f>
        <v>#N/A</v>
      </c>
      <c r="E36" s="78" t="e">
        <f>VLOOKUP(C36,[5]登録データ!$B$7:$D$46,3,FALSE)</f>
        <v>#N/A</v>
      </c>
      <c r="F36" s="66">
        <f>[5]データ入力!C33</f>
        <v>0</v>
      </c>
      <c r="G36" s="66" t="s">
        <v>20</v>
      </c>
      <c r="H36" s="66">
        <f>[5]データ入力!D33</f>
        <v>0</v>
      </c>
      <c r="I36" s="67" t="s">
        <v>21</v>
      </c>
    </row>
    <row r="37" spans="1:9" ht="15" hidden="1" customHeight="1">
      <c r="A37" s="54"/>
      <c r="B37" s="64">
        <v>31</v>
      </c>
      <c r="C37" s="65">
        <f>[5]データ入力!B34</f>
        <v>0</v>
      </c>
      <c r="D37" s="78" t="e">
        <f>VLOOKUP(C37,[5]登録データ!$B$7:$D$46,2,FALSE)</f>
        <v>#N/A</v>
      </c>
      <c r="E37" s="78" t="e">
        <f>VLOOKUP(C37,[5]登録データ!$B$7:$D$46,3,FALSE)</f>
        <v>#N/A</v>
      </c>
      <c r="F37" s="66">
        <f>[5]データ入力!C34</f>
        <v>0</v>
      </c>
      <c r="G37" s="66" t="s">
        <v>20</v>
      </c>
      <c r="H37" s="66">
        <f>[5]データ入力!D34</f>
        <v>0</v>
      </c>
      <c r="I37" s="67" t="s">
        <v>21</v>
      </c>
    </row>
    <row r="38" spans="1:9" ht="15" hidden="1" customHeight="1">
      <c r="A38" s="54"/>
      <c r="B38" s="64">
        <v>32</v>
      </c>
      <c r="C38" s="65">
        <f>[5]データ入力!B35</f>
        <v>0</v>
      </c>
      <c r="D38" s="78" t="e">
        <f>VLOOKUP(C38,[5]登録データ!$B$7:$D$46,2,FALSE)</f>
        <v>#N/A</v>
      </c>
      <c r="E38" s="78" t="e">
        <f>VLOOKUP(C38,[5]登録データ!$B$7:$D$46,3,FALSE)</f>
        <v>#N/A</v>
      </c>
      <c r="F38" s="66">
        <f>[5]データ入力!C35</f>
        <v>0</v>
      </c>
      <c r="G38" s="66" t="s">
        <v>20</v>
      </c>
      <c r="H38" s="66">
        <f>[5]データ入力!D35</f>
        <v>0</v>
      </c>
      <c r="I38" s="67" t="s">
        <v>21</v>
      </c>
    </row>
    <row r="39" spans="1:9" ht="15" hidden="1" customHeight="1">
      <c r="A39" s="54"/>
      <c r="B39" s="64">
        <v>33</v>
      </c>
      <c r="C39" s="65">
        <f>[5]データ入力!B36</f>
        <v>0</v>
      </c>
      <c r="D39" s="78" t="e">
        <f>VLOOKUP(C39,[5]登録データ!$B$7:$D$46,2,FALSE)</f>
        <v>#N/A</v>
      </c>
      <c r="E39" s="78" t="e">
        <f>VLOOKUP(C39,[5]登録データ!$B$7:$D$46,3,FALSE)</f>
        <v>#N/A</v>
      </c>
      <c r="F39" s="66">
        <f>[5]データ入力!C36</f>
        <v>0</v>
      </c>
      <c r="G39" s="66" t="s">
        <v>20</v>
      </c>
      <c r="H39" s="66">
        <f>[5]データ入力!D36</f>
        <v>0</v>
      </c>
      <c r="I39" s="67" t="s">
        <v>21</v>
      </c>
    </row>
    <row r="40" spans="1:9" ht="15" hidden="1" customHeight="1">
      <c r="A40" s="54"/>
      <c r="B40" s="64">
        <v>34</v>
      </c>
      <c r="C40" s="65">
        <f>[5]データ入力!B37</f>
        <v>0</v>
      </c>
      <c r="D40" s="78" t="e">
        <f>VLOOKUP(C40,[5]登録データ!$B$7:$D$46,2,FALSE)</f>
        <v>#N/A</v>
      </c>
      <c r="E40" s="78" t="e">
        <f>VLOOKUP(C40,[5]登録データ!$B$7:$D$46,3,FALSE)</f>
        <v>#N/A</v>
      </c>
      <c r="F40" s="66">
        <f>[5]データ入力!C37</f>
        <v>0</v>
      </c>
      <c r="G40" s="66" t="s">
        <v>20</v>
      </c>
      <c r="H40" s="66">
        <f>[5]データ入力!D37</f>
        <v>0</v>
      </c>
      <c r="I40" s="67" t="s">
        <v>21</v>
      </c>
    </row>
    <row r="41" spans="1:9" ht="15" hidden="1" customHeight="1">
      <c r="A41" s="54"/>
      <c r="B41" s="64">
        <v>35</v>
      </c>
      <c r="C41" s="65">
        <f>[5]データ入力!B38</f>
        <v>0</v>
      </c>
      <c r="D41" s="78" t="e">
        <f>VLOOKUP(C41,[5]登録データ!$B$7:$D$46,2,FALSE)</f>
        <v>#N/A</v>
      </c>
      <c r="E41" s="78" t="e">
        <f>VLOOKUP(C41,[5]登録データ!$B$7:$D$46,3,FALSE)</f>
        <v>#N/A</v>
      </c>
      <c r="F41" s="66">
        <f>[5]データ入力!C38</f>
        <v>0</v>
      </c>
      <c r="G41" s="66" t="s">
        <v>20</v>
      </c>
      <c r="H41" s="66">
        <f>[5]データ入力!D38</f>
        <v>0</v>
      </c>
      <c r="I41" s="67" t="s">
        <v>21</v>
      </c>
    </row>
    <row r="42" spans="1:9" ht="15" hidden="1" customHeight="1">
      <c r="A42" s="54"/>
      <c r="B42" s="64">
        <v>36</v>
      </c>
      <c r="C42" s="65">
        <f>[5]データ入力!B39</f>
        <v>0</v>
      </c>
      <c r="D42" s="78" t="e">
        <f>VLOOKUP(C42,[5]登録データ!$B$7:$D$46,2,FALSE)</f>
        <v>#N/A</v>
      </c>
      <c r="E42" s="78" t="e">
        <f>VLOOKUP(C42,[5]登録データ!$B$7:$D$46,3,FALSE)</f>
        <v>#N/A</v>
      </c>
      <c r="F42" s="66">
        <f>[5]データ入力!C39</f>
        <v>0</v>
      </c>
      <c r="G42" s="66" t="s">
        <v>20</v>
      </c>
      <c r="H42" s="66">
        <f>[5]データ入力!D39</f>
        <v>0</v>
      </c>
      <c r="I42" s="67" t="s">
        <v>21</v>
      </c>
    </row>
    <row r="43" spans="1:9" ht="15" hidden="1" customHeight="1">
      <c r="A43" s="54"/>
      <c r="B43" s="64">
        <v>37</v>
      </c>
      <c r="C43" s="65">
        <f>[5]データ入力!B40</f>
        <v>0</v>
      </c>
      <c r="D43" s="78" t="e">
        <f>VLOOKUP(C43,[5]登録データ!$B$7:$D$46,2,FALSE)</f>
        <v>#N/A</v>
      </c>
      <c r="E43" s="78" t="e">
        <f>VLOOKUP(C43,[5]登録データ!$B$7:$D$46,3,FALSE)</f>
        <v>#N/A</v>
      </c>
      <c r="F43" s="66">
        <f>[5]データ入力!C40</f>
        <v>0</v>
      </c>
      <c r="G43" s="66" t="s">
        <v>20</v>
      </c>
      <c r="H43" s="66">
        <f>[5]データ入力!D40</f>
        <v>0</v>
      </c>
      <c r="I43" s="67" t="s">
        <v>21</v>
      </c>
    </row>
    <row r="44" spans="1:9" ht="15" hidden="1" customHeight="1">
      <c r="A44" s="54"/>
      <c r="B44" s="64">
        <v>38</v>
      </c>
      <c r="C44" s="65">
        <f>[5]データ入力!B41</f>
        <v>0</v>
      </c>
      <c r="D44" s="78" t="e">
        <f>VLOOKUP(C44,[5]登録データ!$B$7:$D$46,2,FALSE)</f>
        <v>#N/A</v>
      </c>
      <c r="E44" s="78" t="e">
        <f>VLOOKUP(C44,[5]登録データ!$B$7:$D$46,3,FALSE)</f>
        <v>#N/A</v>
      </c>
      <c r="F44" s="66">
        <f>[5]データ入力!C41</f>
        <v>0</v>
      </c>
      <c r="G44" s="66" t="s">
        <v>20</v>
      </c>
      <c r="H44" s="66">
        <f>[5]データ入力!D41</f>
        <v>0</v>
      </c>
      <c r="I44" s="67" t="s">
        <v>21</v>
      </c>
    </row>
    <row r="45" spans="1:9" ht="15" hidden="1" customHeight="1">
      <c r="A45" s="54"/>
      <c r="B45" s="64">
        <v>39</v>
      </c>
      <c r="C45" s="65">
        <f>[5]データ入力!B42</f>
        <v>0</v>
      </c>
      <c r="D45" s="78" t="e">
        <f>VLOOKUP(C45,[5]登録データ!$B$7:$D$46,2,FALSE)</f>
        <v>#N/A</v>
      </c>
      <c r="E45" s="78" t="e">
        <f>VLOOKUP(C45,[5]登録データ!$B$7:$D$46,3,FALSE)</f>
        <v>#N/A</v>
      </c>
      <c r="F45" s="66">
        <f>[5]データ入力!C42</f>
        <v>0</v>
      </c>
      <c r="G45" s="66" t="s">
        <v>20</v>
      </c>
      <c r="H45" s="66">
        <f>[5]データ入力!D42</f>
        <v>0</v>
      </c>
      <c r="I45" s="67" t="s">
        <v>21</v>
      </c>
    </row>
    <row r="46" spans="1:9" ht="15" hidden="1" customHeight="1" thickBot="1">
      <c r="A46" s="54"/>
      <c r="B46" s="69">
        <v>40</v>
      </c>
      <c r="C46" s="70">
        <f>[5]データ入力!B43</f>
        <v>0</v>
      </c>
      <c r="D46" s="71" t="e">
        <f>VLOOKUP(C46,[5]登録データ!$B$7:$D$46,2,FALSE)</f>
        <v>#N/A</v>
      </c>
      <c r="E46" s="71" t="e">
        <f>VLOOKUP(C46,[5]登録データ!$B$7:$D$46,3,FALSE)</f>
        <v>#N/A</v>
      </c>
      <c r="F46" s="72">
        <f>[5]データ入力!C43</f>
        <v>0</v>
      </c>
      <c r="G46" s="72" t="s">
        <v>20</v>
      </c>
      <c r="H46" s="72">
        <f>[5]データ入力!D43</f>
        <v>0</v>
      </c>
      <c r="I46" s="73" t="s">
        <v>21</v>
      </c>
    </row>
    <row r="47" spans="1:9" ht="14.25">
      <c r="A47" s="54"/>
      <c r="B47" s="54"/>
      <c r="C47" s="54"/>
      <c r="D47" s="54"/>
      <c r="E47" s="52"/>
      <c r="F47" s="52"/>
      <c r="G47" s="52"/>
      <c r="H47" s="52"/>
      <c r="I47" s="54"/>
    </row>
    <row r="48" spans="1:9" ht="14.25">
      <c r="A48" s="54"/>
      <c r="B48" s="54"/>
      <c r="C48" s="54"/>
      <c r="D48" s="54"/>
      <c r="E48" s="52"/>
      <c r="F48" s="52"/>
      <c r="G48" s="52"/>
      <c r="H48" s="52"/>
      <c r="I48" s="54"/>
    </row>
    <row r="49" spans="1:9" ht="14.25">
      <c r="A49" s="54"/>
      <c r="B49" s="54"/>
      <c r="C49" s="54"/>
      <c r="D49" s="54"/>
      <c r="E49" s="52"/>
      <c r="F49" s="52"/>
      <c r="G49" s="52"/>
      <c r="H49" s="52"/>
      <c r="I49" s="54"/>
    </row>
    <row r="50" spans="1:9" ht="14.25">
      <c r="A50" s="54"/>
      <c r="B50" s="54"/>
      <c r="C50" s="54"/>
      <c r="D50" s="54"/>
      <c r="E50" s="52"/>
      <c r="F50" s="52"/>
      <c r="G50" s="52"/>
      <c r="H50" s="52"/>
      <c r="I50" s="54"/>
    </row>
    <row r="51" spans="1:9" ht="14.25">
      <c r="A51" s="54"/>
      <c r="B51" s="54"/>
      <c r="C51" s="54"/>
      <c r="D51" s="54"/>
      <c r="E51" s="52"/>
      <c r="F51" s="52"/>
      <c r="G51" s="52"/>
      <c r="H51" s="52"/>
      <c r="I51" s="54"/>
    </row>
    <row r="52" spans="1:9" ht="14.25">
      <c r="A52" s="54"/>
      <c r="B52" s="54"/>
      <c r="C52" s="54"/>
      <c r="D52" s="54"/>
      <c r="E52" s="52"/>
      <c r="F52" s="52"/>
      <c r="G52" s="52"/>
      <c r="H52" s="52"/>
      <c r="I52" s="54"/>
    </row>
    <row r="53" spans="1:9" ht="14.25">
      <c r="A53" s="54"/>
      <c r="B53" s="54"/>
      <c r="C53" s="54"/>
      <c r="D53" s="54"/>
      <c r="E53" s="52"/>
      <c r="F53" s="52"/>
      <c r="G53" s="52"/>
      <c r="H53" s="52"/>
      <c r="I53" s="54"/>
    </row>
    <row r="54" spans="1:9" ht="14.25">
      <c r="A54" s="54"/>
      <c r="B54" s="54"/>
      <c r="C54" s="54"/>
      <c r="D54" s="54"/>
      <c r="E54" s="52"/>
      <c r="F54" s="52"/>
      <c r="G54" s="52"/>
      <c r="H54" s="52"/>
      <c r="I54" s="54"/>
    </row>
    <row r="55" spans="1:9" ht="14.25">
      <c r="A55" s="54"/>
      <c r="B55" s="54"/>
      <c r="C55" s="54"/>
      <c r="D55" s="54"/>
      <c r="E55" s="52"/>
      <c r="F55" s="52"/>
      <c r="G55" s="52"/>
      <c r="H55" s="52"/>
      <c r="I55" s="54"/>
    </row>
    <row r="56" spans="1:9" ht="14.25">
      <c r="A56" s="54"/>
      <c r="B56" s="54"/>
      <c r="C56" s="54"/>
      <c r="D56" s="54"/>
      <c r="E56" s="52"/>
      <c r="F56" s="52"/>
      <c r="G56" s="52"/>
      <c r="H56" s="52"/>
      <c r="I56" s="54"/>
    </row>
    <row r="57" spans="1:9" ht="14.25">
      <c r="A57" s="54"/>
      <c r="B57" s="54"/>
      <c r="C57" s="54"/>
      <c r="D57" s="54"/>
      <c r="E57" s="52"/>
      <c r="F57" s="52"/>
      <c r="G57" s="52"/>
      <c r="H57" s="52"/>
      <c r="I57" s="54"/>
    </row>
    <row r="58" spans="1:9" ht="14.25">
      <c r="A58" s="54"/>
      <c r="B58" s="54"/>
      <c r="C58" s="54"/>
      <c r="D58" s="54"/>
      <c r="E58" s="52"/>
      <c r="F58" s="52"/>
      <c r="G58" s="52"/>
      <c r="H58" s="52"/>
      <c r="I58" s="54"/>
    </row>
    <row r="59" spans="1:9" ht="14.25">
      <c r="A59" s="54"/>
      <c r="B59" s="54"/>
      <c r="C59" s="54"/>
      <c r="D59" s="54"/>
      <c r="E59" s="52"/>
      <c r="F59" s="52"/>
      <c r="G59" s="52"/>
      <c r="H59" s="52"/>
      <c r="I59" s="54"/>
    </row>
    <row r="60" spans="1:9" ht="14.25">
      <c r="A60" s="54"/>
      <c r="B60" s="54"/>
      <c r="C60" s="54"/>
      <c r="D60" s="54"/>
      <c r="E60" s="52"/>
      <c r="F60" s="52"/>
      <c r="G60" s="52"/>
      <c r="H60" s="52"/>
      <c r="I60" s="54"/>
    </row>
    <row r="61" spans="1:9" ht="14.25">
      <c r="A61" s="54"/>
      <c r="B61" s="54"/>
      <c r="C61" s="54"/>
      <c r="D61" s="54"/>
      <c r="E61" s="52"/>
      <c r="F61" s="52"/>
      <c r="G61" s="52"/>
      <c r="H61" s="52"/>
      <c r="I61" s="54"/>
    </row>
    <row r="62" spans="1:9" ht="14.25">
      <c r="A62" s="54"/>
      <c r="B62" s="54"/>
      <c r="C62" s="54"/>
      <c r="D62" s="54"/>
      <c r="E62" s="52"/>
      <c r="F62" s="52"/>
      <c r="G62" s="52"/>
      <c r="H62" s="52"/>
      <c r="I62" s="54"/>
    </row>
    <row r="63" spans="1:9" ht="14.25">
      <c r="A63" s="54"/>
      <c r="B63" s="54"/>
      <c r="C63" s="54"/>
      <c r="D63" s="54"/>
      <c r="E63" s="52"/>
      <c r="F63" s="52"/>
      <c r="G63" s="52"/>
      <c r="H63" s="52"/>
      <c r="I63" s="54"/>
    </row>
    <row r="64" spans="1:9" ht="14.25">
      <c r="A64" s="54"/>
      <c r="B64" s="54"/>
      <c r="C64" s="54"/>
      <c r="D64" s="54"/>
      <c r="E64" s="52"/>
      <c r="F64" s="52"/>
      <c r="G64" s="52"/>
      <c r="H64" s="52"/>
      <c r="I64" s="54"/>
    </row>
    <row r="65" spans="1:9" ht="14.25">
      <c r="A65" s="54"/>
      <c r="B65" s="54"/>
      <c r="C65" s="54"/>
      <c r="D65" s="54"/>
      <c r="E65" s="52"/>
      <c r="F65" s="52"/>
      <c r="G65" s="52"/>
      <c r="H65" s="52"/>
      <c r="I65" s="54"/>
    </row>
    <row r="66" spans="1:9" ht="14.25">
      <c r="A66" s="54"/>
      <c r="B66" s="54"/>
      <c r="C66" s="54"/>
      <c r="D66" s="54"/>
      <c r="E66" s="52"/>
      <c r="F66" s="52"/>
      <c r="G66" s="52"/>
      <c r="H66" s="52"/>
      <c r="I66" s="54"/>
    </row>
    <row r="67" spans="1:9" ht="14.25">
      <c r="A67" s="54"/>
      <c r="B67" s="54"/>
      <c r="C67" s="54"/>
      <c r="D67" s="54"/>
      <c r="E67" s="52"/>
      <c r="F67" s="52"/>
      <c r="G67" s="52"/>
      <c r="H67" s="52"/>
      <c r="I67" s="54"/>
    </row>
    <row r="68" spans="1:9" ht="14.25">
      <c r="A68" s="54"/>
      <c r="B68" s="54"/>
      <c r="C68" s="54"/>
      <c r="D68" s="54"/>
      <c r="E68" s="52"/>
      <c r="F68" s="52"/>
      <c r="G68" s="52"/>
      <c r="H68" s="52"/>
      <c r="I68" s="54"/>
    </row>
    <row r="69" spans="1:9" ht="14.25">
      <c r="A69" s="54"/>
      <c r="B69" s="54"/>
      <c r="C69" s="54"/>
      <c r="D69" s="54"/>
      <c r="E69" s="52"/>
      <c r="F69" s="52"/>
      <c r="G69" s="52"/>
      <c r="H69" s="52"/>
      <c r="I69" s="54"/>
    </row>
    <row r="70" spans="1:9" ht="14.25">
      <c r="A70" s="54"/>
      <c r="B70" s="54"/>
      <c r="C70" s="54"/>
      <c r="D70" s="54"/>
      <c r="E70" s="52"/>
      <c r="F70" s="52"/>
      <c r="G70" s="52"/>
      <c r="H70" s="52"/>
      <c r="I70" s="54"/>
    </row>
    <row r="71" spans="1:9" ht="14.25">
      <c r="A71" s="54"/>
      <c r="B71" s="54"/>
      <c r="C71" s="54"/>
      <c r="D71" s="54"/>
      <c r="E71" s="52"/>
      <c r="F71" s="52"/>
      <c r="G71" s="52"/>
      <c r="H71" s="52"/>
      <c r="I71" s="54"/>
    </row>
    <row r="72" spans="1:9" ht="14.25">
      <c r="A72" s="54"/>
      <c r="B72" s="54"/>
      <c r="C72" s="54"/>
      <c r="D72" s="54"/>
      <c r="E72" s="52"/>
      <c r="F72" s="52"/>
      <c r="G72" s="52"/>
      <c r="H72" s="52"/>
      <c r="I72" s="54"/>
    </row>
    <row r="73" spans="1:9" ht="14.25">
      <c r="A73" s="54"/>
      <c r="B73" s="54"/>
      <c r="C73" s="54"/>
      <c r="D73" s="54"/>
      <c r="E73" s="52"/>
      <c r="F73" s="52"/>
      <c r="G73" s="52"/>
      <c r="H73" s="52"/>
      <c r="I73" s="54"/>
    </row>
  </sheetData>
  <sheetProtection password="CC6F" sheet="1" objects="1" scenarios="1"/>
  <mergeCells count="2">
    <mergeCell ref="F3:I3"/>
    <mergeCell ref="F6:I6"/>
  </mergeCells>
  <phoneticPr fontId="1"/>
  <pageMargins left="0.75" right="0.75" top="1" bottom="1" header="0.51200000000000001" footer="0.51200000000000001"/>
  <pageSetup paperSize="8" scale="13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6" topLeftCell="A7" activePane="bottomLeft" state="frozen"/>
      <selection pane="bottomLeft"/>
    </sheetView>
  </sheetViews>
  <sheetFormatPr defaultColWidth="9" defaultRowHeight="13.5"/>
  <cols>
    <col min="1" max="1" width="4.5" style="53" customWidth="1"/>
    <col min="2" max="3" width="9" style="53"/>
    <col min="4" max="4" width="20.625" style="53" customWidth="1"/>
    <col min="5" max="5" width="20.5" style="53" customWidth="1"/>
    <col min="6" max="9" width="5.625" style="53" customWidth="1"/>
    <col min="10" max="256" width="9" style="53"/>
    <col min="257" max="257" width="4.5" style="53" customWidth="1"/>
    <col min="258" max="259" width="9" style="53"/>
    <col min="260" max="260" width="20.625" style="53" customWidth="1"/>
    <col min="261" max="261" width="20.5" style="53" customWidth="1"/>
    <col min="262" max="265" width="5.625" style="53" customWidth="1"/>
    <col min="266" max="512" width="9" style="53"/>
    <col min="513" max="513" width="4.5" style="53" customWidth="1"/>
    <col min="514" max="515" width="9" style="53"/>
    <col min="516" max="516" width="20.625" style="53" customWidth="1"/>
    <col min="517" max="517" width="20.5" style="53" customWidth="1"/>
    <col min="518" max="521" width="5.625" style="53" customWidth="1"/>
    <col min="522" max="768" width="9" style="53"/>
    <col min="769" max="769" width="4.5" style="53" customWidth="1"/>
    <col min="770" max="771" width="9" style="53"/>
    <col min="772" max="772" width="20.625" style="53" customWidth="1"/>
    <col min="773" max="773" width="20.5" style="53" customWidth="1"/>
    <col min="774" max="777" width="5.625" style="53" customWidth="1"/>
    <col min="778" max="1024" width="9" style="53"/>
    <col min="1025" max="1025" width="4.5" style="53" customWidth="1"/>
    <col min="1026" max="1027" width="9" style="53"/>
    <col min="1028" max="1028" width="20.625" style="53" customWidth="1"/>
    <col min="1029" max="1029" width="20.5" style="53" customWidth="1"/>
    <col min="1030" max="1033" width="5.625" style="53" customWidth="1"/>
    <col min="1034" max="1280" width="9" style="53"/>
    <col min="1281" max="1281" width="4.5" style="53" customWidth="1"/>
    <col min="1282" max="1283" width="9" style="53"/>
    <col min="1284" max="1284" width="20.625" style="53" customWidth="1"/>
    <col min="1285" max="1285" width="20.5" style="53" customWidth="1"/>
    <col min="1286" max="1289" width="5.625" style="53" customWidth="1"/>
    <col min="1290" max="1536" width="9" style="53"/>
    <col min="1537" max="1537" width="4.5" style="53" customWidth="1"/>
    <col min="1538" max="1539" width="9" style="53"/>
    <col min="1540" max="1540" width="20.625" style="53" customWidth="1"/>
    <col min="1541" max="1541" width="20.5" style="53" customWidth="1"/>
    <col min="1542" max="1545" width="5.625" style="53" customWidth="1"/>
    <col min="1546" max="1792" width="9" style="53"/>
    <col min="1793" max="1793" width="4.5" style="53" customWidth="1"/>
    <col min="1794" max="1795" width="9" style="53"/>
    <col min="1796" max="1796" width="20.625" style="53" customWidth="1"/>
    <col min="1797" max="1797" width="20.5" style="53" customWidth="1"/>
    <col min="1798" max="1801" width="5.625" style="53" customWidth="1"/>
    <col min="1802" max="2048" width="9" style="53"/>
    <col min="2049" max="2049" width="4.5" style="53" customWidth="1"/>
    <col min="2050" max="2051" width="9" style="53"/>
    <col min="2052" max="2052" width="20.625" style="53" customWidth="1"/>
    <col min="2053" max="2053" width="20.5" style="53" customWidth="1"/>
    <col min="2054" max="2057" width="5.625" style="53" customWidth="1"/>
    <col min="2058" max="2304" width="9" style="53"/>
    <col min="2305" max="2305" width="4.5" style="53" customWidth="1"/>
    <col min="2306" max="2307" width="9" style="53"/>
    <col min="2308" max="2308" width="20.625" style="53" customWidth="1"/>
    <col min="2309" max="2309" width="20.5" style="53" customWidth="1"/>
    <col min="2310" max="2313" width="5.625" style="53" customWidth="1"/>
    <col min="2314" max="2560" width="9" style="53"/>
    <col min="2561" max="2561" width="4.5" style="53" customWidth="1"/>
    <col min="2562" max="2563" width="9" style="53"/>
    <col min="2564" max="2564" width="20.625" style="53" customWidth="1"/>
    <col min="2565" max="2565" width="20.5" style="53" customWidth="1"/>
    <col min="2566" max="2569" width="5.625" style="53" customWidth="1"/>
    <col min="2570" max="2816" width="9" style="53"/>
    <col min="2817" max="2817" width="4.5" style="53" customWidth="1"/>
    <col min="2818" max="2819" width="9" style="53"/>
    <col min="2820" max="2820" width="20.625" style="53" customWidth="1"/>
    <col min="2821" max="2821" width="20.5" style="53" customWidth="1"/>
    <col min="2822" max="2825" width="5.625" style="53" customWidth="1"/>
    <col min="2826" max="3072" width="9" style="53"/>
    <col min="3073" max="3073" width="4.5" style="53" customWidth="1"/>
    <col min="3074" max="3075" width="9" style="53"/>
    <col min="3076" max="3076" width="20.625" style="53" customWidth="1"/>
    <col min="3077" max="3077" width="20.5" style="53" customWidth="1"/>
    <col min="3078" max="3081" width="5.625" style="53" customWidth="1"/>
    <col min="3082" max="3328" width="9" style="53"/>
    <col min="3329" max="3329" width="4.5" style="53" customWidth="1"/>
    <col min="3330" max="3331" width="9" style="53"/>
    <col min="3332" max="3332" width="20.625" style="53" customWidth="1"/>
    <col min="3333" max="3333" width="20.5" style="53" customWidth="1"/>
    <col min="3334" max="3337" width="5.625" style="53" customWidth="1"/>
    <col min="3338" max="3584" width="9" style="53"/>
    <col min="3585" max="3585" width="4.5" style="53" customWidth="1"/>
    <col min="3586" max="3587" width="9" style="53"/>
    <col min="3588" max="3588" width="20.625" style="53" customWidth="1"/>
    <col min="3589" max="3589" width="20.5" style="53" customWidth="1"/>
    <col min="3590" max="3593" width="5.625" style="53" customWidth="1"/>
    <col min="3594" max="3840" width="9" style="53"/>
    <col min="3841" max="3841" width="4.5" style="53" customWidth="1"/>
    <col min="3842" max="3843" width="9" style="53"/>
    <col min="3844" max="3844" width="20.625" style="53" customWidth="1"/>
    <col min="3845" max="3845" width="20.5" style="53" customWidth="1"/>
    <col min="3846" max="3849" width="5.625" style="53" customWidth="1"/>
    <col min="3850" max="4096" width="9" style="53"/>
    <col min="4097" max="4097" width="4.5" style="53" customWidth="1"/>
    <col min="4098" max="4099" width="9" style="53"/>
    <col min="4100" max="4100" width="20.625" style="53" customWidth="1"/>
    <col min="4101" max="4101" width="20.5" style="53" customWidth="1"/>
    <col min="4102" max="4105" width="5.625" style="53" customWidth="1"/>
    <col min="4106" max="4352" width="9" style="53"/>
    <col min="4353" max="4353" width="4.5" style="53" customWidth="1"/>
    <col min="4354" max="4355" width="9" style="53"/>
    <col min="4356" max="4356" width="20.625" style="53" customWidth="1"/>
    <col min="4357" max="4357" width="20.5" style="53" customWidth="1"/>
    <col min="4358" max="4361" width="5.625" style="53" customWidth="1"/>
    <col min="4362" max="4608" width="9" style="53"/>
    <col min="4609" max="4609" width="4.5" style="53" customWidth="1"/>
    <col min="4610" max="4611" width="9" style="53"/>
    <col min="4612" max="4612" width="20.625" style="53" customWidth="1"/>
    <col min="4613" max="4613" width="20.5" style="53" customWidth="1"/>
    <col min="4614" max="4617" width="5.625" style="53" customWidth="1"/>
    <col min="4618" max="4864" width="9" style="53"/>
    <col min="4865" max="4865" width="4.5" style="53" customWidth="1"/>
    <col min="4866" max="4867" width="9" style="53"/>
    <col min="4868" max="4868" width="20.625" style="53" customWidth="1"/>
    <col min="4869" max="4869" width="20.5" style="53" customWidth="1"/>
    <col min="4870" max="4873" width="5.625" style="53" customWidth="1"/>
    <col min="4874" max="5120" width="9" style="53"/>
    <col min="5121" max="5121" width="4.5" style="53" customWidth="1"/>
    <col min="5122" max="5123" width="9" style="53"/>
    <col min="5124" max="5124" width="20.625" style="53" customWidth="1"/>
    <col min="5125" max="5125" width="20.5" style="53" customWidth="1"/>
    <col min="5126" max="5129" width="5.625" style="53" customWidth="1"/>
    <col min="5130" max="5376" width="9" style="53"/>
    <col min="5377" max="5377" width="4.5" style="53" customWidth="1"/>
    <col min="5378" max="5379" width="9" style="53"/>
    <col min="5380" max="5380" width="20.625" style="53" customWidth="1"/>
    <col min="5381" max="5381" width="20.5" style="53" customWidth="1"/>
    <col min="5382" max="5385" width="5.625" style="53" customWidth="1"/>
    <col min="5386" max="5632" width="9" style="53"/>
    <col min="5633" max="5633" width="4.5" style="53" customWidth="1"/>
    <col min="5634" max="5635" width="9" style="53"/>
    <col min="5636" max="5636" width="20.625" style="53" customWidth="1"/>
    <col min="5637" max="5637" width="20.5" style="53" customWidth="1"/>
    <col min="5638" max="5641" width="5.625" style="53" customWidth="1"/>
    <col min="5642" max="5888" width="9" style="53"/>
    <col min="5889" max="5889" width="4.5" style="53" customWidth="1"/>
    <col min="5890" max="5891" width="9" style="53"/>
    <col min="5892" max="5892" width="20.625" style="53" customWidth="1"/>
    <col min="5893" max="5893" width="20.5" style="53" customWidth="1"/>
    <col min="5894" max="5897" width="5.625" style="53" customWidth="1"/>
    <col min="5898" max="6144" width="9" style="53"/>
    <col min="6145" max="6145" width="4.5" style="53" customWidth="1"/>
    <col min="6146" max="6147" width="9" style="53"/>
    <col min="6148" max="6148" width="20.625" style="53" customWidth="1"/>
    <col min="6149" max="6149" width="20.5" style="53" customWidth="1"/>
    <col min="6150" max="6153" width="5.625" style="53" customWidth="1"/>
    <col min="6154" max="6400" width="9" style="53"/>
    <col min="6401" max="6401" width="4.5" style="53" customWidth="1"/>
    <col min="6402" max="6403" width="9" style="53"/>
    <col min="6404" max="6404" width="20.625" style="53" customWidth="1"/>
    <col min="6405" max="6405" width="20.5" style="53" customWidth="1"/>
    <col min="6406" max="6409" width="5.625" style="53" customWidth="1"/>
    <col min="6410" max="6656" width="9" style="53"/>
    <col min="6657" max="6657" width="4.5" style="53" customWidth="1"/>
    <col min="6658" max="6659" width="9" style="53"/>
    <col min="6660" max="6660" width="20.625" style="53" customWidth="1"/>
    <col min="6661" max="6661" width="20.5" style="53" customWidth="1"/>
    <col min="6662" max="6665" width="5.625" style="53" customWidth="1"/>
    <col min="6666" max="6912" width="9" style="53"/>
    <col min="6913" max="6913" width="4.5" style="53" customWidth="1"/>
    <col min="6914" max="6915" width="9" style="53"/>
    <col min="6916" max="6916" width="20.625" style="53" customWidth="1"/>
    <col min="6917" max="6917" width="20.5" style="53" customWidth="1"/>
    <col min="6918" max="6921" width="5.625" style="53" customWidth="1"/>
    <col min="6922" max="7168" width="9" style="53"/>
    <col min="7169" max="7169" width="4.5" style="53" customWidth="1"/>
    <col min="7170" max="7171" width="9" style="53"/>
    <col min="7172" max="7172" width="20.625" style="53" customWidth="1"/>
    <col min="7173" max="7173" width="20.5" style="53" customWidth="1"/>
    <col min="7174" max="7177" width="5.625" style="53" customWidth="1"/>
    <col min="7178" max="7424" width="9" style="53"/>
    <col min="7425" max="7425" width="4.5" style="53" customWidth="1"/>
    <col min="7426" max="7427" width="9" style="53"/>
    <col min="7428" max="7428" width="20.625" style="53" customWidth="1"/>
    <col min="7429" max="7429" width="20.5" style="53" customWidth="1"/>
    <col min="7430" max="7433" width="5.625" style="53" customWidth="1"/>
    <col min="7434" max="7680" width="9" style="53"/>
    <col min="7681" max="7681" width="4.5" style="53" customWidth="1"/>
    <col min="7682" max="7683" width="9" style="53"/>
    <col min="7684" max="7684" width="20.625" style="53" customWidth="1"/>
    <col min="7685" max="7685" width="20.5" style="53" customWidth="1"/>
    <col min="7686" max="7689" width="5.625" style="53" customWidth="1"/>
    <col min="7690" max="7936" width="9" style="53"/>
    <col min="7937" max="7937" width="4.5" style="53" customWidth="1"/>
    <col min="7938" max="7939" width="9" style="53"/>
    <col min="7940" max="7940" width="20.625" style="53" customWidth="1"/>
    <col min="7941" max="7941" width="20.5" style="53" customWidth="1"/>
    <col min="7942" max="7945" width="5.625" style="53" customWidth="1"/>
    <col min="7946" max="8192" width="9" style="53"/>
    <col min="8193" max="8193" width="4.5" style="53" customWidth="1"/>
    <col min="8194" max="8195" width="9" style="53"/>
    <col min="8196" max="8196" width="20.625" style="53" customWidth="1"/>
    <col min="8197" max="8197" width="20.5" style="53" customWidth="1"/>
    <col min="8198" max="8201" width="5.625" style="53" customWidth="1"/>
    <col min="8202" max="8448" width="9" style="53"/>
    <col min="8449" max="8449" width="4.5" style="53" customWidth="1"/>
    <col min="8450" max="8451" width="9" style="53"/>
    <col min="8452" max="8452" width="20.625" style="53" customWidth="1"/>
    <col min="8453" max="8453" width="20.5" style="53" customWidth="1"/>
    <col min="8454" max="8457" width="5.625" style="53" customWidth="1"/>
    <col min="8458" max="8704" width="9" style="53"/>
    <col min="8705" max="8705" width="4.5" style="53" customWidth="1"/>
    <col min="8706" max="8707" width="9" style="53"/>
    <col min="8708" max="8708" width="20.625" style="53" customWidth="1"/>
    <col min="8709" max="8709" width="20.5" style="53" customWidth="1"/>
    <col min="8710" max="8713" width="5.625" style="53" customWidth="1"/>
    <col min="8714" max="8960" width="9" style="53"/>
    <col min="8961" max="8961" width="4.5" style="53" customWidth="1"/>
    <col min="8962" max="8963" width="9" style="53"/>
    <col min="8964" max="8964" width="20.625" style="53" customWidth="1"/>
    <col min="8965" max="8965" width="20.5" style="53" customWidth="1"/>
    <col min="8966" max="8969" width="5.625" style="53" customWidth="1"/>
    <col min="8970" max="9216" width="9" style="53"/>
    <col min="9217" max="9217" width="4.5" style="53" customWidth="1"/>
    <col min="9218" max="9219" width="9" style="53"/>
    <col min="9220" max="9220" width="20.625" style="53" customWidth="1"/>
    <col min="9221" max="9221" width="20.5" style="53" customWidth="1"/>
    <col min="9222" max="9225" width="5.625" style="53" customWidth="1"/>
    <col min="9226" max="9472" width="9" style="53"/>
    <col min="9473" max="9473" width="4.5" style="53" customWidth="1"/>
    <col min="9474" max="9475" width="9" style="53"/>
    <col min="9476" max="9476" width="20.625" style="53" customWidth="1"/>
    <col min="9477" max="9477" width="20.5" style="53" customWidth="1"/>
    <col min="9478" max="9481" width="5.625" style="53" customWidth="1"/>
    <col min="9482" max="9728" width="9" style="53"/>
    <col min="9729" max="9729" width="4.5" style="53" customWidth="1"/>
    <col min="9730" max="9731" width="9" style="53"/>
    <col min="9732" max="9732" width="20.625" style="53" customWidth="1"/>
    <col min="9733" max="9733" width="20.5" style="53" customWidth="1"/>
    <col min="9734" max="9737" width="5.625" style="53" customWidth="1"/>
    <col min="9738" max="9984" width="9" style="53"/>
    <col min="9985" max="9985" width="4.5" style="53" customWidth="1"/>
    <col min="9986" max="9987" width="9" style="53"/>
    <col min="9988" max="9988" width="20.625" style="53" customWidth="1"/>
    <col min="9989" max="9989" width="20.5" style="53" customWidth="1"/>
    <col min="9990" max="9993" width="5.625" style="53" customWidth="1"/>
    <col min="9994" max="10240" width="9" style="53"/>
    <col min="10241" max="10241" width="4.5" style="53" customWidth="1"/>
    <col min="10242" max="10243" width="9" style="53"/>
    <col min="10244" max="10244" width="20.625" style="53" customWidth="1"/>
    <col min="10245" max="10245" width="20.5" style="53" customWidth="1"/>
    <col min="10246" max="10249" width="5.625" style="53" customWidth="1"/>
    <col min="10250" max="10496" width="9" style="53"/>
    <col min="10497" max="10497" width="4.5" style="53" customWidth="1"/>
    <col min="10498" max="10499" width="9" style="53"/>
    <col min="10500" max="10500" width="20.625" style="53" customWidth="1"/>
    <col min="10501" max="10501" width="20.5" style="53" customWidth="1"/>
    <col min="10502" max="10505" width="5.625" style="53" customWidth="1"/>
    <col min="10506" max="10752" width="9" style="53"/>
    <col min="10753" max="10753" width="4.5" style="53" customWidth="1"/>
    <col min="10754" max="10755" width="9" style="53"/>
    <col min="10756" max="10756" width="20.625" style="53" customWidth="1"/>
    <col min="10757" max="10757" width="20.5" style="53" customWidth="1"/>
    <col min="10758" max="10761" width="5.625" style="53" customWidth="1"/>
    <col min="10762" max="11008" width="9" style="53"/>
    <col min="11009" max="11009" width="4.5" style="53" customWidth="1"/>
    <col min="11010" max="11011" width="9" style="53"/>
    <col min="11012" max="11012" width="20.625" style="53" customWidth="1"/>
    <col min="11013" max="11013" width="20.5" style="53" customWidth="1"/>
    <col min="11014" max="11017" width="5.625" style="53" customWidth="1"/>
    <col min="11018" max="11264" width="9" style="53"/>
    <col min="11265" max="11265" width="4.5" style="53" customWidth="1"/>
    <col min="11266" max="11267" width="9" style="53"/>
    <col min="11268" max="11268" width="20.625" style="53" customWidth="1"/>
    <col min="11269" max="11269" width="20.5" style="53" customWidth="1"/>
    <col min="11270" max="11273" width="5.625" style="53" customWidth="1"/>
    <col min="11274" max="11520" width="9" style="53"/>
    <col min="11521" max="11521" width="4.5" style="53" customWidth="1"/>
    <col min="11522" max="11523" width="9" style="53"/>
    <col min="11524" max="11524" width="20.625" style="53" customWidth="1"/>
    <col min="11525" max="11525" width="20.5" style="53" customWidth="1"/>
    <col min="11526" max="11529" width="5.625" style="53" customWidth="1"/>
    <col min="11530" max="11776" width="9" style="53"/>
    <col min="11777" max="11777" width="4.5" style="53" customWidth="1"/>
    <col min="11778" max="11779" width="9" style="53"/>
    <col min="11780" max="11780" width="20.625" style="53" customWidth="1"/>
    <col min="11781" max="11781" width="20.5" style="53" customWidth="1"/>
    <col min="11782" max="11785" width="5.625" style="53" customWidth="1"/>
    <col min="11786" max="12032" width="9" style="53"/>
    <col min="12033" max="12033" width="4.5" style="53" customWidth="1"/>
    <col min="12034" max="12035" width="9" style="53"/>
    <col min="12036" max="12036" width="20.625" style="53" customWidth="1"/>
    <col min="12037" max="12037" width="20.5" style="53" customWidth="1"/>
    <col min="12038" max="12041" width="5.625" style="53" customWidth="1"/>
    <col min="12042" max="12288" width="9" style="53"/>
    <col min="12289" max="12289" width="4.5" style="53" customWidth="1"/>
    <col min="12290" max="12291" width="9" style="53"/>
    <col min="12292" max="12292" width="20.625" style="53" customWidth="1"/>
    <col min="12293" max="12293" width="20.5" style="53" customWidth="1"/>
    <col min="12294" max="12297" width="5.625" style="53" customWidth="1"/>
    <col min="12298" max="12544" width="9" style="53"/>
    <col min="12545" max="12545" width="4.5" style="53" customWidth="1"/>
    <col min="12546" max="12547" width="9" style="53"/>
    <col min="12548" max="12548" width="20.625" style="53" customWidth="1"/>
    <col min="12549" max="12549" width="20.5" style="53" customWidth="1"/>
    <col min="12550" max="12553" width="5.625" style="53" customWidth="1"/>
    <col min="12554" max="12800" width="9" style="53"/>
    <col min="12801" max="12801" width="4.5" style="53" customWidth="1"/>
    <col min="12802" max="12803" width="9" style="53"/>
    <col min="12804" max="12804" width="20.625" style="53" customWidth="1"/>
    <col min="12805" max="12805" width="20.5" style="53" customWidth="1"/>
    <col min="12806" max="12809" width="5.625" style="53" customWidth="1"/>
    <col min="12810" max="13056" width="9" style="53"/>
    <col min="13057" max="13057" width="4.5" style="53" customWidth="1"/>
    <col min="13058" max="13059" width="9" style="53"/>
    <col min="13060" max="13060" width="20.625" style="53" customWidth="1"/>
    <col min="13061" max="13061" width="20.5" style="53" customWidth="1"/>
    <col min="13062" max="13065" width="5.625" style="53" customWidth="1"/>
    <col min="13066" max="13312" width="9" style="53"/>
    <col min="13313" max="13313" width="4.5" style="53" customWidth="1"/>
    <col min="13314" max="13315" width="9" style="53"/>
    <col min="13316" max="13316" width="20.625" style="53" customWidth="1"/>
    <col min="13317" max="13317" width="20.5" style="53" customWidth="1"/>
    <col min="13318" max="13321" width="5.625" style="53" customWidth="1"/>
    <col min="13322" max="13568" width="9" style="53"/>
    <col min="13569" max="13569" width="4.5" style="53" customWidth="1"/>
    <col min="13570" max="13571" width="9" style="53"/>
    <col min="13572" max="13572" width="20.625" style="53" customWidth="1"/>
    <col min="13573" max="13573" width="20.5" style="53" customWidth="1"/>
    <col min="13574" max="13577" width="5.625" style="53" customWidth="1"/>
    <col min="13578" max="13824" width="9" style="53"/>
    <col min="13825" max="13825" width="4.5" style="53" customWidth="1"/>
    <col min="13826" max="13827" width="9" style="53"/>
    <col min="13828" max="13828" width="20.625" style="53" customWidth="1"/>
    <col min="13829" max="13829" width="20.5" style="53" customWidth="1"/>
    <col min="13830" max="13833" width="5.625" style="53" customWidth="1"/>
    <col min="13834" max="14080" width="9" style="53"/>
    <col min="14081" max="14081" width="4.5" style="53" customWidth="1"/>
    <col min="14082" max="14083" width="9" style="53"/>
    <col min="14084" max="14084" width="20.625" style="53" customWidth="1"/>
    <col min="14085" max="14085" width="20.5" style="53" customWidth="1"/>
    <col min="14086" max="14089" width="5.625" style="53" customWidth="1"/>
    <col min="14090" max="14336" width="9" style="53"/>
    <col min="14337" max="14337" width="4.5" style="53" customWidth="1"/>
    <col min="14338" max="14339" width="9" style="53"/>
    <col min="14340" max="14340" width="20.625" style="53" customWidth="1"/>
    <col min="14341" max="14341" width="20.5" style="53" customWidth="1"/>
    <col min="14342" max="14345" width="5.625" style="53" customWidth="1"/>
    <col min="14346" max="14592" width="9" style="53"/>
    <col min="14593" max="14593" width="4.5" style="53" customWidth="1"/>
    <col min="14594" max="14595" width="9" style="53"/>
    <col min="14596" max="14596" width="20.625" style="53" customWidth="1"/>
    <col min="14597" max="14597" width="20.5" style="53" customWidth="1"/>
    <col min="14598" max="14601" width="5.625" style="53" customWidth="1"/>
    <col min="14602" max="14848" width="9" style="53"/>
    <col min="14849" max="14849" width="4.5" style="53" customWidth="1"/>
    <col min="14850" max="14851" width="9" style="53"/>
    <col min="14852" max="14852" width="20.625" style="53" customWidth="1"/>
    <col min="14853" max="14853" width="20.5" style="53" customWidth="1"/>
    <col min="14854" max="14857" width="5.625" style="53" customWidth="1"/>
    <col min="14858" max="15104" width="9" style="53"/>
    <col min="15105" max="15105" width="4.5" style="53" customWidth="1"/>
    <col min="15106" max="15107" width="9" style="53"/>
    <col min="15108" max="15108" width="20.625" style="53" customWidth="1"/>
    <col min="15109" max="15109" width="20.5" style="53" customWidth="1"/>
    <col min="15110" max="15113" width="5.625" style="53" customWidth="1"/>
    <col min="15114" max="15360" width="9" style="53"/>
    <col min="15361" max="15361" width="4.5" style="53" customWidth="1"/>
    <col min="15362" max="15363" width="9" style="53"/>
    <col min="15364" max="15364" width="20.625" style="53" customWidth="1"/>
    <col min="15365" max="15365" width="20.5" style="53" customWidth="1"/>
    <col min="15366" max="15369" width="5.625" style="53" customWidth="1"/>
    <col min="15370" max="15616" width="9" style="53"/>
    <col min="15617" max="15617" width="4.5" style="53" customWidth="1"/>
    <col min="15618" max="15619" width="9" style="53"/>
    <col min="15620" max="15620" width="20.625" style="53" customWidth="1"/>
    <col min="15621" max="15621" width="20.5" style="53" customWidth="1"/>
    <col min="15622" max="15625" width="5.625" style="53" customWidth="1"/>
    <col min="15626" max="15872" width="9" style="53"/>
    <col min="15873" max="15873" width="4.5" style="53" customWidth="1"/>
    <col min="15874" max="15875" width="9" style="53"/>
    <col min="15876" max="15876" width="20.625" style="53" customWidth="1"/>
    <col min="15877" max="15877" width="20.5" style="53" customWidth="1"/>
    <col min="15878" max="15881" width="5.625" style="53" customWidth="1"/>
    <col min="15882" max="16128" width="9" style="53"/>
    <col min="16129" max="16129" width="4.5" style="53" customWidth="1"/>
    <col min="16130" max="16131" width="9" style="53"/>
    <col min="16132" max="16132" width="20.625" style="53" customWidth="1"/>
    <col min="16133" max="16133" width="20.5" style="53" customWidth="1"/>
    <col min="16134" max="16137" width="5.625" style="53" customWidth="1"/>
    <col min="16138" max="16384" width="9" style="53"/>
  </cols>
  <sheetData>
    <row r="1" spans="1:9" ht="21">
      <c r="A1" s="1" t="s">
        <v>13</v>
      </c>
      <c r="B1" s="51"/>
      <c r="C1" s="51"/>
      <c r="D1" s="51"/>
      <c r="E1" s="52"/>
      <c r="F1" s="52"/>
      <c r="G1" s="52"/>
      <c r="H1" s="52"/>
      <c r="I1" s="51"/>
    </row>
    <row r="2" spans="1:9" ht="14.25">
      <c r="A2" s="54"/>
      <c r="B2" s="54"/>
      <c r="C2" s="54"/>
      <c r="D2" s="54"/>
      <c r="E2" s="52"/>
      <c r="F2" s="52"/>
      <c r="G2" s="52"/>
      <c r="H2" s="52"/>
      <c r="I2" s="54"/>
    </row>
    <row r="3" spans="1:9" ht="14.25">
      <c r="A3" s="54"/>
      <c r="B3" s="55" t="s">
        <v>14</v>
      </c>
      <c r="C3" s="55"/>
      <c r="D3" s="54"/>
      <c r="E3" s="3"/>
      <c r="F3" s="155" t="str">
        <f>[6]登録データ!F3</f>
        <v>中学生男子の部</v>
      </c>
      <c r="G3" s="155"/>
      <c r="H3" s="155"/>
      <c r="I3" s="155"/>
    </row>
    <row r="4" spans="1:9" ht="14.25">
      <c r="A4" s="54"/>
      <c r="B4" s="54"/>
      <c r="C4" s="54"/>
      <c r="D4" s="54"/>
      <c r="E4" s="52"/>
      <c r="F4" s="52"/>
      <c r="G4" s="52"/>
      <c r="H4" s="52"/>
      <c r="I4" s="54"/>
    </row>
    <row r="5" spans="1:9" ht="15" thickBot="1">
      <c r="A5" s="54"/>
      <c r="B5" s="55" t="s">
        <v>15</v>
      </c>
      <c r="C5" s="55"/>
      <c r="D5" s="54"/>
      <c r="E5" s="52"/>
      <c r="F5" s="52"/>
      <c r="G5" s="52"/>
      <c r="H5" s="52"/>
      <c r="I5" s="54"/>
    </row>
    <row r="6" spans="1:9" ht="15" thickBot="1">
      <c r="A6" s="54"/>
      <c r="B6" s="56" t="s">
        <v>25</v>
      </c>
      <c r="C6" s="57" t="s">
        <v>26</v>
      </c>
      <c r="D6" s="58" t="s">
        <v>18</v>
      </c>
      <c r="E6" s="58" t="s">
        <v>19</v>
      </c>
      <c r="F6" s="156" t="s">
        <v>8</v>
      </c>
      <c r="G6" s="156"/>
      <c r="H6" s="156"/>
      <c r="I6" s="157"/>
    </row>
    <row r="7" spans="1:9" ht="15" customHeight="1" thickTop="1">
      <c r="A7" s="54"/>
      <c r="B7" s="59">
        <v>1</v>
      </c>
      <c r="C7" s="60">
        <f>[6]データ入力!B4</f>
        <v>163</v>
      </c>
      <c r="D7" s="61" t="str">
        <f>VLOOKUP(C7,[6]登録データ!$B$7:$D$46,2,FALSE)</f>
        <v>久住中学校</v>
      </c>
      <c r="E7" s="61" t="str">
        <f>VLOOKUP(C7,[6]登録データ!$B$7:$D$46,3,FALSE)</f>
        <v>佐藤　俊輔</v>
      </c>
      <c r="F7" s="62">
        <f>[6]データ入力!C4</f>
        <v>8</v>
      </c>
      <c r="G7" s="62" t="s">
        <v>20</v>
      </c>
      <c r="H7" s="62">
        <f>[6]データ入力!D4</f>
        <v>51</v>
      </c>
      <c r="I7" s="63" t="s">
        <v>21</v>
      </c>
    </row>
    <row r="8" spans="1:9" ht="15" customHeight="1">
      <c r="A8" s="54"/>
      <c r="B8" s="64">
        <v>2</v>
      </c>
      <c r="C8" s="65">
        <f>[6]データ入力!B5</f>
        <v>159</v>
      </c>
      <c r="D8" s="78" t="str">
        <f>VLOOKUP(C8,[6]登録データ!$B$7:$D$46,2,FALSE)</f>
        <v>高田中学校</v>
      </c>
      <c r="E8" s="78" t="str">
        <f>VLOOKUP(C8,[6]登録データ!$B$7:$D$46,3,FALSE)</f>
        <v>都甲　大地</v>
      </c>
      <c r="F8" s="66">
        <f>[6]データ入力!C5</f>
        <v>9</v>
      </c>
      <c r="G8" s="66" t="s">
        <v>20</v>
      </c>
      <c r="H8" s="66">
        <f>[6]データ入力!D5</f>
        <v>2</v>
      </c>
      <c r="I8" s="67" t="s">
        <v>21</v>
      </c>
    </row>
    <row r="9" spans="1:9" ht="15" customHeight="1">
      <c r="A9" s="54"/>
      <c r="B9" s="64">
        <v>3</v>
      </c>
      <c r="C9" s="65">
        <f>[6]データ入力!B6</f>
        <v>160</v>
      </c>
      <c r="D9" s="78" t="str">
        <f>VLOOKUP(C9,[6]登録データ!$B$7:$D$46,2,FALSE)</f>
        <v>高田中学校</v>
      </c>
      <c r="E9" s="78" t="str">
        <f>VLOOKUP(C9,[6]登録データ!$B$7:$D$46,3,FALSE)</f>
        <v>栗　誠哉</v>
      </c>
      <c r="F9" s="66">
        <f>[6]データ入力!C6</f>
        <v>9</v>
      </c>
      <c r="G9" s="66" t="s">
        <v>20</v>
      </c>
      <c r="H9" s="66">
        <f>[6]データ入力!D6</f>
        <v>17</v>
      </c>
      <c r="I9" s="67" t="s">
        <v>21</v>
      </c>
    </row>
    <row r="10" spans="1:9" ht="15" customHeight="1">
      <c r="A10" s="54"/>
      <c r="B10" s="64">
        <v>4</v>
      </c>
      <c r="C10" s="65">
        <f>[6]データ入力!B7</f>
        <v>161</v>
      </c>
      <c r="D10" s="78" t="str">
        <f>VLOOKUP(C10,[6]登録データ!$B$7:$D$46,2,FALSE)</f>
        <v>久住中学校</v>
      </c>
      <c r="E10" s="78" t="str">
        <f>VLOOKUP(C10,[6]登録データ!$B$7:$D$46,3,FALSE)</f>
        <v>志賀　良輝</v>
      </c>
      <c r="F10" s="66">
        <f>[6]データ入力!C7</f>
        <v>9</v>
      </c>
      <c r="G10" s="66" t="s">
        <v>20</v>
      </c>
      <c r="H10" s="66">
        <f>[6]データ入力!D7</f>
        <v>24</v>
      </c>
      <c r="I10" s="67" t="s">
        <v>21</v>
      </c>
    </row>
    <row r="11" spans="1:9" ht="15" customHeight="1">
      <c r="A11" s="54"/>
      <c r="B11" s="64">
        <v>5</v>
      </c>
      <c r="C11" s="65">
        <f>[6]データ入力!B8</f>
        <v>168</v>
      </c>
      <c r="D11" s="78" t="str">
        <f>VLOOKUP(C11,[6]登録データ!$B$7:$D$46,2,FALSE)</f>
        <v>朝地中学校</v>
      </c>
      <c r="E11" s="78" t="str">
        <f>VLOOKUP(C11,[6]登録データ!$B$7:$D$46,3,FALSE)</f>
        <v>安藤　晃平</v>
      </c>
      <c r="F11" s="66">
        <f>[6]データ入力!C8</f>
        <v>9</v>
      </c>
      <c r="G11" s="66" t="s">
        <v>20</v>
      </c>
      <c r="H11" s="66">
        <f>[6]データ入力!D8</f>
        <v>37</v>
      </c>
      <c r="I11" s="67" t="s">
        <v>21</v>
      </c>
    </row>
    <row r="12" spans="1:9" ht="15" customHeight="1">
      <c r="A12" s="54"/>
      <c r="B12" s="64">
        <v>6</v>
      </c>
      <c r="C12" s="65">
        <f>[6]データ入力!B9</f>
        <v>167</v>
      </c>
      <c r="D12" s="78" t="str">
        <f>VLOOKUP(C12,[6]登録データ!$B$7:$D$46,2,FALSE)</f>
        <v>朝地中学校</v>
      </c>
      <c r="E12" s="78" t="str">
        <f>VLOOKUP(C12,[6]登録データ!$B$7:$D$46,3,FALSE)</f>
        <v>阿南　大知</v>
      </c>
      <c r="F12" s="66">
        <f>[6]データ入力!C9</f>
        <v>9</v>
      </c>
      <c r="G12" s="66" t="s">
        <v>20</v>
      </c>
      <c r="H12" s="66">
        <f>[6]データ入力!D9</f>
        <v>48</v>
      </c>
      <c r="I12" s="67" t="s">
        <v>21</v>
      </c>
    </row>
    <row r="13" spans="1:9" ht="15" customHeight="1">
      <c r="A13" s="54"/>
      <c r="B13" s="64">
        <v>7</v>
      </c>
      <c r="C13" s="65">
        <f>[6]データ入力!B10</f>
        <v>162</v>
      </c>
      <c r="D13" s="78" t="str">
        <f>VLOOKUP(C13,[6]登録データ!$B$7:$D$46,2,FALSE)</f>
        <v>久住中学校</v>
      </c>
      <c r="E13" s="78" t="str">
        <f>VLOOKUP(C13,[6]登録データ!$B$7:$D$46,3,FALSE)</f>
        <v>細井　直紀</v>
      </c>
      <c r="F13" s="66">
        <f>[6]データ入力!C10</f>
        <v>9</v>
      </c>
      <c r="G13" s="66" t="s">
        <v>20</v>
      </c>
      <c r="H13" s="66">
        <f>[6]データ入力!D10</f>
        <v>55</v>
      </c>
      <c r="I13" s="67" t="s">
        <v>21</v>
      </c>
    </row>
    <row r="14" spans="1:9" ht="15" customHeight="1">
      <c r="A14" s="54"/>
      <c r="B14" s="64">
        <v>8</v>
      </c>
      <c r="C14" s="65">
        <f>[6]データ入力!B11</f>
        <v>173</v>
      </c>
      <c r="D14" s="78" t="str">
        <f>VLOOKUP(C14,[6]登録データ!$B$7:$D$46,2,FALSE)</f>
        <v>久住中学校</v>
      </c>
      <c r="E14" s="78" t="str">
        <f>VLOOKUP(C14,[6]登録データ!$B$7:$D$46,3,FALSE)</f>
        <v>志水　晃太</v>
      </c>
      <c r="F14" s="66">
        <f>[6]データ入力!C11</f>
        <v>9</v>
      </c>
      <c r="G14" s="66" t="s">
        <v>20</v>
      </c>
      <c r="H14" s="66">
        <f>[6]データ入力!D11</f>
        <v>58</v>
      </c>
      <c r="I14" s="67" t="s">
        <v>21</v>
      </c>
    </row>
    <row r="15" spans="1:9" ht="15" customHeight="1">
      <c r="A15" s="54"/>
      <c r="B15" s="64">
        <v>9</v>
      </c>
      <c r="C15" s="65">
        <f>[6]データ入力!B12</f>
        <v>154</v>
      </c>
      <c r="D15" s="78" t="str">
        <f>VLOOKUP(C15,[6]登録データ!$B$7:$D$46,2,FALSE)</f>
        <v>本城陸上クラブ</v>
      </c>
      <c r="E15" s="78" t="str">
        <f>VLOOKUP(C15,[6]登録データ!$B$7:$D$46,3,FALSE)</f>
        <v>大村　怜央</v>
      </c>
      <c r="F15" s="66">
        <f>[6]データ入力!C12</f>
        <v>10</v>
      </c>
      <c r="G15" s="66" t="s">
        <v>20</v>
      </c>
      <c r="H15" s="66">
        <f>[6]データ入力!D12</f>
        <v>11</v>
      </c>
      <c r="I15" s="67" t="s">
        <v>21</v>
      </c>
    </row>
    <row r="16" spans="1:9" ht="15" customHeight="1">
      <c r="A16" s="54"/>
      <c r="B16" s="64">
        <v>10</v>
      </c>
      <c r="C16" s="65">
        <f>[6]データ入力!B13</f>
        <v>157</v>
      </c>
      <c r="D16" s="78" t="str">
        <f>VLOOKUP(C16,[6]登録データ!$B$7:$D$46,2,FALSE)</f>
        <v>本城陸上クラブ</v>
      </c>
      <c r="E16" s="78" t="str">
        <f>VLOOKUP(C16,[6]登録データ!$B$7:$D$46,3,FALSE)</f>
        <v>入江　海斗</v>
      </c>
      <c r="F16" s="66">
        <f>[6]データ入力!C13</f>
        <v>10</v>
      </c>
      <c r="G16" s="66" t="s">
        <v>20</v>
      </c>
      <c r="H16" s="66">
        <f>[6]データ入力!D13</f>
        <v>21</v>
      </c>
      <c r="I16" s="67" t="s">
        <v>21</v>
      </c>
    </row>
    <row r="17" spans="1:9" ht="15" customHeight="1">
      <c r="A17" s="54"/>
      <c r="B17" s="64">
        <v>11</v>
      </c>
      <c r="C17" s="65">
        <f>[6]データ入力!B14</f>
        <v>158</v>
      </c>
      <c r="D17" s="78" t="str">
        <f>VLOOKUP(C17,[6]登録データ!$B$7:$D$46,2,FALSE)</f>
        <v>新光陸上クラブ</v>
      </c>
      <c r="E17" s="78" t="str">
        <f>VLOOKUP(C17,[6]登録データ!$B$7:$D$46,3,FALSE)</f>
        <v>高野　希宣</v>
      </c>
      <c r="F17" s="66">
        <f>[6]データ入力!C14</f>
        <v>10</v>
      </c>
      <c r="G17" s="66" t="s">
        <v>20</v>
      </c>
      <c r="H17" s="66">
        <f>[6]データ入力!D14</f>
        <v>30</v>
      </c>
      <c r="I17" s="67" t="s">
        <v>21</v>
      </c>
    </row>
    <row r="18" spans="1:9" ht="15" customHeight="1">
      <c r="A18" s="54"/>
      <c r="B18" s="64">
        <v>12</v>
      </c>
      <c r="C18" s="65">
        <f>[6]データ入力!B15</f>
        <v>170</v>
      </c>
      <c r="D18" s="78" t="str">
        <f>VLOOKUP(C18,[6]登録データ!$B$7:$D$46,2,FALSE)</f>
        <v>朝地中学校</v>
      </c>
      <c r="E18" s="78" t="str">
        <f>VLOOKUP(C18,[6]登録データ!$B$7:$D$46,3,FALSE)</f>
        <v>小代　凌輔</v>
      </c>
      <c r="F18" s="66">
        <f>[6]データ入力!C15</f>
        <v>10</v>
      </c>
      <c r="G18" s="66" t="s">
        <v>20</v>
      </c>
      <c r="H18" s="66">
        <f>[6]データ入力!D15</f>
        <v>32</v>
      </c>
      <c r="I18" s="67" t="s">
        <v>21</v>
      </c>
    </row>
    <row r="19" spans="1:9" ht="15" customHeight="1">
      <c r="A19" s="54"/>
      <c r="B19" s="64">
        <v>13</v>
      </c>
      <c r="C19" s="65">
        <f>[6]データ入力!B16</f>
        <v>169</v>
      </c>
      <c r="D19" s="78" t="str">
        <f>VLOOKUP(C19,[6]登録データ!$B$7:$D$46,2,FALSE)</f>
        <v>朝地中学校</v>
      </c>
      <c r="E19" s="78" t="str">
        <f>VLOOKUP(C19,[6]登録データ!$B$7:$D$46,3,FALSE)</f>
        <v>小代　航輔</v>
      </c>
      <c r="F19" s="66">
        <f>[6]データ入力!C16</f>
        <v>10</v>
      </c>
      <c r="G19" s="66" t="s">
        <v>20</v>
      </c>
      <c r="H19" s="66">
        <f>[6]データ入力!D16</f>
        <v>33</v>
      </c>
      <c r="I19" s="67" t="s">
        <v>21</v>
      </c>
    </row>
    <row r="20" spans="1:9" ht="15" customHeight="1">
      <c r="A20" s="54"/>
      <c r="B20" s="64">
        <v>14</v>
      </c>
      <c r="C20" s="65">
        <f>[6]データ入力!B17</f>
        <v>153</v>
      </c>
      <c r="D20" s="78" t="str">
        <f>VLOOKUP(C20,[6]登録データ!$B$7:$D$46,2,FALSE)</f>
        <v>臼杵東中学校　</v>
      </c>
      <c r="E20" s="78" t="str">
        <f>VLOOKUP(C20,[6]登録データ!$B$7:$D$46,3,FALSE)</f>
        <v>石井　行夫</v>
      </c>
      <c r="F20" s="66">
        <f>[6]データ入力!C17</f>
        <v>10</v>
      </c>
      <c r="G20" s="66" t="s">
        <v>20</v>
      </c>
      <c r="H20" s="66">
        <f>[6]データ入力!D17</f>
        <v>36</v>
      </c>
      <c r="I20" s="67" t="s">
        <v>21</v>
      </c>
    </row>
    <row r="21" spans="1:9" ht="15" customHeight="1">
      <c r="A21" s="54"/>
      <c r="B21" s="64">
        <v>15</v>
      </c>
      <c r="C21" s="65">
        <f>[6]データ入力!B18</f>
        <v>164</v>
      </c>
      <c r="D21" s="78" t="str">
        <f>VLOOKUP(C21,[6]登録データ!$B$7:$D$46,2,FALSE)</f>
        <v>久住中学校</v>
      </c>
      <c r="E21" s="78" t="str">
        <f>VLOOKUP(C21,[6]登録データ!$B$7:$D$46,3,FALSE)</f>
        <v>志賀　虎の介</v>
      </c>
      <c r="F21" s="66">
        <f>[6]データ入力!C18</f>
        <v>10</v>
      </c>
      <c r="G21" s="66" t="s">
        <v>20</v>
      </c>
      <c r="H21" s="66">
        <f>[6]データ入力!D18</f>
        <v>49</v>
      </c>
      <c r="I21" s="67" t="s">
        <v>21</v>
      </c>
    </row>
    <row r="22" spans="1:9" ht="15" customHeight="1">
      <c r="A22" s="54"/>
      <c r="B22" s="64">
        <v>16</v>
      </c>
      <c r="C22" s="65">
        <f>[6]データ入力!B19</f>
        <v>165</v>
      </c>
      <c r="D22" s="78" t="str">
        <f>VLOOKUP(C22,[6]登録データ!$B$7:$D$46,2,FALSE)</f>
        <v>都野中学校</v>
      </c>
      <c r="E22" s="78" t="str">
        <f>VLOOKUP(C22,[6]登録データ!$B$7:$D$46,3,FALSE)</f>
        <v>後藤　将汰</v>
      </c>
      <c r="F22" s="66">
        <f>[6]データ入力!C19</f>
        <v>11</v>
      </c>
      <c r="G22" s="66" t="s">
        <v>20</v>
      </c>
      <c r="H22" s="66">
        <f>[6]データ入力!D19</f>
        <v>3</v>
      </c>
      <c r="I22" s="67" t="s">
        <v>21</v>
      </c>
    </row>
    <row r="23" spans="1:9" ht="15" customHeight="1">
      <c r="A23" s="54"/>
      <c r="B23" s="64">
        <v>17</v>
      </c>
      <c r="C23" s="65">
        <f>[6]データ入力!B20</f>
        <v>155</v>
      </c>
      <c r="D23" s="78" t="str">
        <f>VLOOKUP(C23,[6]登録データ!$B$7:$D$46,2,FALSE)</f>
        <v>本城陸上クラブ</v>
      </c>
      <c r="E23" s="78" t="str">
        <f>VLOOKUP(C23,[6]登録データ!$B$7:$D$46,3,FALSE)</f>
        <v>中村　拓海</v>
      </c>
      <c r="F23" s="66">
        <f>[6]データ入力!C20</f>
        <v>11</v>
      </c>
      <c r="G23" s="66" t="s">
        <v>20</v>
      </c>
      <c r="H23" s="66">
        <f>[6]データ入力!D20</f>
        <v>5</v>
      </c>
      <c r="I23" s="67" t="s">
        <v>21</v>
      </c>
    </row>
    <row r="24" spans="1:9" ht="15" customHeight="1">
      <c r="A24" s="54"/>
      <c r="B24" s="64">
        <v>18</v>
      </c>
      <c r="C24" s="65">
        <f>[6]データ入力!B21</f>
        <v>166</v>
      </c>
      <c r="D24" s="78" t="str">
        <f>VLOOKUP(C24,[6]登録データ!$B$7:$D$46,2,FALSE)</f>
        <v>都野中学校</v>
      </c>
      <c r="E24" s="78" t="str">
        <f>VLOOKUP(C24,[6]登録データ!$B$7:$D$46,3,FALSE)</f>
        <v>森高　滉陽</v>
      </c>
      <c r="F24" s="66">
        <f>[6]データ入力!C21</f>
        <v>11</v>
      </c>
      <c r="G24" s="66" t="s">
        <v>20</v>
      </c>
      <c r="H24" s="66">
        <f>[6]データ入力!D21</f>
        <v>16</v>
      </c>
      <c r="I24" s="67" t="s">
        <v>21</v>
      </c>
    </row>
    <row r="25" spans="1:9" ht="15" customHeight="1">
      <c r="A25" s="54"/>
      <c r="B25" s="64">
        <v>19</v>
      </c>
      <c r="C25" s="65">
        <f>[6]データ入力!B22</f>
        <v>152</v>
      </c>
      <c r="D25" s="78" t="str">
        <f>VLOOKUP(C25,[6]登録データ!$B$7:$D$46,2,FALSE)</f>
        <v>臼杵東中学校　</v>
      </c>
      <c r="E25" s="78" t="str">
        <f>VLOOKUP(C25,[6]登録データ!$B$7:$D$46,3,FALSE)</f>
        <v>西山　晟斗</v>
      </c>
      <c r="F25" s="66">
        <f>[6]データ入力!C22</f>
        <v>11</v>
      </c>
      <c r="G25" s="66" t="s">
        <v>20</v>
      </c>
      <c r="H25" s="66">
        <f>[6]データ入力!D22</f>
        <v>21</v>
      </c>
      <c r="I25" s="67" t="s">
        <v>21</v>
      </c>
    </row>
    <row r="26" spans="1:9" ht="15" customHeight="1">
      <c r="A26" s="54"/>
      <c r="B26" s="64">
        <v>20</v>
      </c>
      <c r="C26" s="65">
        <f>[6]データ入力!B23</f>
        <v>172</v>
      </c>
      <c r="D26" s="78" t="str">
        <f>VLOOKUP(C26,[6]登録データ!$B$7:$D$46,2,FALSE)</f>
        <v>久住中学校</v>
      </c>
      <c r="E26" s="78" t="str">
        <f>VLOOKUP(C26,[6]登録データ!$B$7:$D$46,3,FALSE)</f>
        <v>佐野　汰知</v>
      </c>
      <c r="F26" s="66">
        <f>[6]データ入力!C23</f>
        <v>11</v>
      </c>
      <c r="G26" s="66" t="s">
        <v>20</v>
      </c>
      <c r="H26" s="66">
        <f>[6]データ入力!D23</f>
        <v>27</v>
      </c>
      <c r="I26" s="67" t="s">
        <v>21</v>
      </c>
    </row>
    <row r="27" spans="1:9" ht="15" customHeight="1">
      <c r="A27" s="54"/>
      <c r="B27" s="64">
        <v>21</v>
      </c>
      <c r="C27" s="65">
        <f>[6]データ入力!B24</f>
        <v>171</v>
      </c>
      <c r="D27" s="78" t="str">
        <f>VLOOKUP(C27,[6]登録データ!$B$7:$D$46,2,FALSE)</f>
        <v>朝地中学校</v>
      </c>
      <c r="E27" s="78" t="str">
        <f>VLOOKUP(C27,[6]登録データ!$B$7:$D$46,3,FALSE)</f>
        <v>溝口　侑也</v>
      </c>
      <c r="F27" s="66">
        <f>[6]データ入力!C24</f>
        <v>11</v>
      </c>
      <c r="G27" s="66" t="s">
        <v>20</v>
      </c>
      <c r="H27" s="66">
        <f>[6]データ入力!D24</f>
        <v>55</v>
      </c>
      <c r="I27" s="67" t="s">
        <v>21</v>
      </c>
    </row>
    <row r="28" spans="1:9" ht="15" customHeight="1" thickBot="1">
      <c r="A28" s="54"/>
      <c r="B28" s="69">
        <v>22</v>
      </c>
      <c r="C28" s="70">
        <f>[6]データ入力!B25</f>
        <v>151</v>
      </c>
      <c r="D28" s="71" t="str">
        <f>VLOOKUP(C28,[6]登録データ!$B$7:$D$46,2,FALSE)</f>
        <v>臼杵東中学校　</v>
      </c>
      <c r="E28" s="71" t="str">
        <f>VLOOKUP(C28,[6]登録データ!$B$7:$D$46,3,FALSE)</f>
        <v>竹口　公生</v>
      </c>
      <c r="F28" s="72">
        <f>[6]データ入力!C25</f>
        <v>13</v>
      </c>
      <c r="G28" s="72" t="s">
        <v>20</v>
      </c>
      <c r="H28" s="72">
        <f>[6]データ入力!D25</f>
        <v>55</v>
      </c>
      <c r="I28" s="73" t="s">
        <v>21</v>
      </c>
    </row>
    <row r="29" spans="1:9" ht="15" hidden="1" customHeight="1">
      <c r="A29" s="54"/>
      <c r="B29" s="59">
        <v>23</v>
      </c>
      <c r="C29" s="60">
        <f>[6]データ入力!B26</f>
        <v>0</v>
      </c>
      <c r="D29" s="61" t="e">
        <f>VLOOKUP(C29,[6]登録データ!$B$7:$D$46,2,FALSE)</f>
        <v>#N/A</v>
      </c>
      <c r="E29" s="61" t="e">
        <f>VLOOKUP(C29,[6]登録データ!$B$7:$D$46,3,FALSE)</f>
        <v>#N/A</v>
      </c>
      <c r="F29" s="62">
        <f>[6]データ入力!C26</f>
        <v>0</v>
      </c>
      <c r="G29" s="62" t="s">
        <v>20</v>
      </c>
      <c r="H29" s="62">
        <f>[6]データ入力!D26</f>
        <v>0</v>
      </c>
      <c r="I29" s="68" t="s">
        <v>21</v>
      </c>
    </row>
    <row r="30" spans="1:9" ht="15" hidden="1" customHeight="1">
      <c r="A30" s="54"/>
      <c r="B30" s="64">
        <v>24</v>
      </c>
      <c r="C30" s="65">
        <f>[6]データ入力!B27</f>
        <v>0</v>
      </c>
      <c r="D30" s="78" t="e">
        <f>VLOOKUP(C30,[6]登録データ!$B$7:$D$46,2,FALSE)</f>
        <v>#N/A</v>
      </c>
      <c r="E30" s="78" t="e">
        <f>VLOOKUP(C30,[6]登録データ!$B$7:$D$46,3,FALSE)</f>
        <v>#N/A</v>
      </c>
      <c r="F30" s="66">
        <f>[6]データ入力!C27</f>
        <v>0</v>
      </c>
      <c r="G30" s="66" t="s">
        <v>20</v>
      </c>
      <c r="H30" s="66">
        <f>[6]データ入力!D27</f>
        <v>0</v>
      </c>
      <c r="I30" s="67" t="s">
        <v>21</v>
      </c>
    </row>
    <row r="31" spans="1:9" ht="15" hidden="1" customHeight="1">
      <c r="A31" s="54"/>
      <c r="B31" s="64">
        <v>25</v>
      </c>
      <c r="C31" s="65">
        <f>[6]データ入力!B28</f>
        <v>0</v>
      </c>
      <c r="D31" s="78" t="e">
        <f>VLOOKUP(C31,[6]登録データ!$B$7:$D$46,2,FALSE)</f>
        <v>#N/A</v>
      </c>
      <c r="E31" s="78" t="e">
        <f>VLOOKUP(C31,[6]登録データ!$B$7:$D$46,3,FALSE)</f>
        <v>#N/A</v>
      </c>
      <c r="F31" s="66">
        <f>[6]データ入力!C28</f>
        <v>0</v>
      </c>
      <c r="G31" s="66" t="s">
        <v>20</v>
      </c>
      <c r="H31" s="66">
        <f>[6]データ入力!D28</f>
        <v>0</v>
      </c>
      <c r="I31" s="67" t="s">
        <v>21</v>
      </c>
    </row>
    <row r="32" spans="1:9" ht="15" hidden="1" customHeight="1">
      <c r="A32" s="54"/>
      <c r="B32" s="64">
        <v>26</v>
      </c>
      <c r="C32" s="65">
        <f>[6]データ入力!B29</f>
        <v>0</v>
      </c>
      <c r="D32" s="78" t="e">
        <f>VLOOKUP(C32,[6]登録データ!$B$7:$D$46,2,FALSE)</f>
        <v>#N/A</v>
      </c>
      <c r="E32" s="78" t="e">
        <f>VLOOKUP(C32,[6]登録データ!$B$7:$D$46,3,FALSE)</f>
        <v>#N/A</v>
      </c>
      <c r="F32" s="66">
        <f>[6]データ入力!C29</f>
        <v>0</v>
      </c>
      <c r="G32" s="66" t="s">
        <v>20</v>
      </c>
      <c r="H32" s="66">
        <f>[6]データ入力!D29</f>
        <v>0</v>
      </c>
      <c r="I32" s="67" t="s">
        <v>21</v>
      </c>
    </row>
    <row r="33" spans="1:9" ht="15" hidden="1" customHeight="1">
      <c r="A33" s="54"/>
      <c r="B33" s="64">
        <v>27</v>
      </c>
      <c r="C33" s="65">
        <f>[6]データ入力!B30</f>
        <v>0</v>
      </c>
      <c r="D33" s="78" t="e">
        <f>VLOOKUP(C33,[6]登録データ!$B$7:$D$46,2,FALSE)</f>
        <v>#N/A</v>
      </c>
      <c r="E33" s="78" t="e">
        <f>VLOOKUP(C33,[6]登録データ!$B$7:$D$46,3,FALSE)</f>
        <v>#N/A</v>
      </c>
      <c r="F33" s="66">
        <f>[6]データ入力!C30</f>
        <v>0</v>
      </c>
      <c r="G33" s="66" t="s">
        <v>20</v>
      </c>
      <c r="H33" s="66">
        <f>[6]データ入力!D30</f>
        <v>0</v>
      </c>
      <c r="I33" s="67" t="s">
        <v>21</v>
      </c>
    </row>
    <row r="34" spans="1:9" ht="15" hidden="1" customHeight="1">
      <c r="A34" s="54"/>
      <c r="B34" s="59">
        <v>28</v>
      </c>
      <c r="C34" s="60">
        <f>[6]データ入力!B31</f>
        <v>0</v>
      </c>
      <c r="D34" s="61" t="e">
        <f>VLOOKUP(C34,[6]登録データ!$B$7:$D$46,2,FALSE)</f>
        <v>#N/A</v>
      </c>
      <c r="E34" s="61" t="e">
        <f>VLOOKUP(C34,[6]登録データ!$B$7:$D$46,3,FALSE)</f>
        <v>#N/A</v>
      </c>
      <c r="F34" s="62">
        <f>[6]データ入力!C31</f>
        <v>0</v>
      </c>
      <c r="G34" s="62" t="s">
        <v>20</v>
      </c>
      <c r="H34" s="62">
        <f>[6]データ入力!D31</f>
        <v>0</v>
      </c>
      <c r="I34" s="68" t="s">
        <v>21</v>
      </c>
    </row>
    <row r="35" spans="1:9" ht="15" hidden="1" customHeight="1">
      <c r="A35" s="54"/>
      <c r="B35" s="64">
        <v>29</v>
      </c>
      <c r="C35" s="65">
        <f>[6]データ入力!B32</f>
        <v>0</v>
      </c>
      <c r="D35" s="78" t="e">
        <f>VLOOKUP(C35,[6]登録データ!$B$7:$D$46,2,FALSE)</f>
        <v>#N/A</v>
      </c>
      <c r="E35" s="78" t="e">
        <f>VLOOKUP(C35,[6]登録データ!$B$7:$D$46,3,FALSE)</f>
        <v>#N/A</v>
      </c>
      <c r="F35" s="66">
        <f>[6]データ入力!C32</f>
        <v>0</v>
      </c>
      <c r="G35" s="66" t="s">
        <v>20</v>
      </c>
      <c r="H35" s="66">
        <f>[6]データ入力!D32</f>
        <v>0</v>
      </c>
      <c r="I35" s="67" t="s">
        <v>21</v>
      </c>
    </row>
    <row r="36" spans="1:9" ht="15" hidden="1" customHeight="1">
      <c r="A36" s="54"/>
      <c r="B36" s="64">
        <v>30</v>
      </c>
      <c r="C36" s="65">
        <f>[6]データ入力!B33</f>
        <v>0</v>
      </c>
      <c r="D36" s="78" t="e">
        <f>VLOOKUP(C36,[6]登録データ!$B$7:$D$46,2,FALSE)</f>
        <v>#N/A</v>
      </c>
      <c r="E36" s="78" t="e">
        <f>VLOOKUP(C36,[6]登録データ!$B$7:$D$46,3,FALSE)</f>
        <v>#N/A</v>
      </c>
      <c r="F36" s="66">
        <f>[6]データ入力!C33</f>
        <v>0</v>
      </c>
      <c r="G36" s="66" t="s">
        <v>20</v>
      </c>
      <c r="H36" s="66">
        <f>[6]データ入力!D33</f>
        <v>0</v>
      </c>
      <c r="I36" s="67" t="s">
        <v>21</v>
      </c>
    </row>
    <row r="37" spans="1:9" ht="15" hidden="1" customHeight="1">
      <c r="A37" s="54"/>
      <c r="B37" s="64">
        <v>31</v>
      </c>
      <c r="C37" s="65">
        <f>[6]データ入力!B34</f>
        <v>0</v>
      </c>
      <c r="D37" s="78" t="e">
        <f>VLOOKUP(C37,[6]登録データ!$B$7:$D$46,2,FALSE)</f>
        <v>#N/A</v>
      </c>
      <c r="E37" s="78" t="e">
        <f>VLOOKUP(C37,[6]登録データ!$B$7:$D$46,3,FALSE)</f>
        <v>#N/A</v>
      </c>
      <c r="F37" s="66">
        <f>[6]データ入力!C34</f>
        <v>0</v>
      </c>
      <c r="G37" s="66" t="s">
        <v>20</v>
      </c>
      <c r="H37" s="66">
        <f>[6]データ入力!D34</f>
        <v>0</v>
      </c>
      <c r="I37" s="67" t="s">
        <v>21</v>
      </c>
    </row>
    <row r="38" spans="1:9" ht="15" hidden="1" customHeight="1">
      <c r="A38" s="54"/>
      <c r="B38" s="64">
        <v>32</v>
      </c>
      <c r="C38" s="65">
        <f>[6]データ入力!B35</f>
        <v>0</v>
      </c>
      <c r="D38" s="78" t="e">
        <f>VLOOKUP(C38,[6]登録データ!$B$7:$D$46,2,FALSE)</f>
        <v>#N/A</v>
      </c>
      <c r="E38" s="78" t="e">
        <f>VLOOKUP(C38,[6]登録データ!$B$7:$D$46,3,FALSE)</f>
        <v>#N/A</v>
      </c>
      <c r="F38" s="66">
        <f>[6]データ入力!C35</f>
        <v>0</v>
      </c>
      <c r="G38" s="66" t="s">
        <v>20</v>
      </c>
      <c r="H38" s="66">
        <f>[6]データ入力!D35</f>
        <v>0</v>
      </c>
      <c r="I38" s="67" t="s">
        <v>21</v>
      </c>
    </row>
    <row r="39" spans="1:9" ht="15" hidden="1" customHeight="1">
      <c r="A39" s="54"/>
      <c r="B39" s="64">
        <v>33</v>
      </c>
      <c r="C39" s="65">
        <f>[6]データ入力!B36</f>
        <v>0</v>
      </c>
      <c r="D39" s="78" t="e">
        <f>VLOOKUP(C39,[6]登録データ!$B$7:$D$46,2,FALSE)</f>
        <v>#N/A</v>
      </c>
      <c r="E39" s="78" t="e">
        <f>VLOOKUP(C39,[6]登録データ!$B$7:$D$46,3,FALSE)</f>
        <v>#N/A</v>
      </c>
      <c r="F39" s="66">
        <f>[6]データ入力!C36</f>
        <v>0</v>
      </c>
      <c r="G39" s="66" t="s">
        <v>20</v>
      </c>
      <c r="H39" s="66">
        <f>[6]データ入力!D36</f>
        <v>0</v>
      </c>
      <c r="I39" s="67" t="s">
        <v>21</v>
      </c>
    </row>
    <row r="40" spans="1:9" ht="15" hidden="1" customHeight="1">
      <c r="A40" s="54"/>
      <c r="B40" s="64">
        <v>34</v>
      </c>
      <c r="C40" s="65">
        <f>[6]データ入力!B37</f>
        <v>0</v>
      </c>
      <c r="D40" s="78" t="e">
        <f>VLOOKUP(C40,[6]登録データ!$B$7:$D$46,2,FALSE)</f>
        <v>#N/A</v>
      </c>
      <c r="E40" s="78" t="e">
        <f>VLOOKUP(C40,[6]登録データ!$B$7:$D$46,3,FALSE)</f>
        <v>#N/A</v>
      </c>
      <c r="F40" s="66">
        <f>[6]データ入力!C37</f>
        <v>0</v>
      </c>
      <c r="G40" s="66" t="s">
        <v>20</v>
      </c>
      <c r="H40" s="66">
        <f>[6]データ入力!D37</f>
        <v>0</v>
      </c>
      <c r="I40" s="67" t="s">
        <v>21</v>
      </c>
    </row>
    <row r="41" spans="1:9" ht="15" hidden="1" customHeight="1">
      <c r="A41" s="54"/>
      <c r="B41" s="64">
        <v>35</v>
      </c>
      <c r="C41" s="65">
        <f>[6]データ入力!B38</f>
        <v>0</v>
      </c>
      <c r="D41" s="78" t="e">
        <f>VLOOKUP(C41,[6]登録データ!$B$7:$D$46,2,FALSE)</f>
        <v>#N/A</v>
      </c>
      <c r="E41" s="78" t="e">
        <f>VLOOKUP(C41,[6]登録データ!$B$7:$D$46,3,FALSE)</f>
        <v>#N/A</v>
      </c>
      <c r="F41" s="66">
        <f>[6]データ入力!C38</f>
        <v>0</v>
      </c>
      <c r="G41" s="66" t="s">
        <v>20</v>
      </c>
      <c r="H41" s="66">
        <f>[6]データ入力!D38</f>
        <v>0</v>
      </c>
      <c r="I41" s="67" t="s">
        <v>21</v>
      </c>
    </row>
    <row r="42" spans="1:9" ht="15" hidden="1" customHeight="1">
      <c r="A42" s="54"/>
      <c r="B42" s="64">
        <v>36</v>
      </c>
      <c r="C42" s="65">
        <f>[6]データ入力!B39</f>
        <v>0</v>
      </c>
      <c r="D42" s="78" t="e">
        <f>VLOOKUP(C42,[6]登録データ!$B$7:$D$46,2,FALSE)</f>
        <v>#N/A</v>
      </c>
      <c r="E42" s="78" t="e">
        <f>VLOOKUP(C42,[6]登録データ!$B$7:$D$46,3,FALSE)</f>
        <v>#N/A</v>
      </c>
      <c r="F42" s="66">
        <f>[6]データ入力!C39</f>
        <v>0</v>
      </c>
      <c r="G42" s="66" t="s">
        <v>20</v>
      </c>
      <c r="H42" s="66">
        <f>[6]データ入力!D39</f>
        <v>0</v>
      </c>
      <c r="I42" s="67" t="s">
        <v>21</v>
      </c>
    </row>
    <row r="43" spans="1:9" ht="15" hidden="1" customHeight="1">
      <c r="A43" s="54"/>
      <c r="B43" s="64">
        <v>37</v>
      </c>
      <c r="C43" s="65">
        <f>[6]データ入力!B40</f>
        <v>0</v>
      </c>
      <c r="D43" s="78" t="e">
        <f>VLOOKUP(C43,[6]登録データ!$B$7:$D$46,2,FALSE)</f>
        <v>#N/A</v>
      </c>
      <c r="E43" s="78" t="e">
        <f>VLOOKUP(C43,[6]登録データ!$B$7:$D$46,3,FALSE)</f>
        <v>#N/A</v>
      </c>
      <c r="F43" s="66">
        <f>[6]データ入力!C40</f>
        <v>0</v>
      </c>
      <c r="G43" s="66" t="s">
        <v>20</v>
      </c>
      <c r="H43" s="66">
        <f>[6]データ入力!D40</f>
        <v>0</v>
      </c>
      <c r="I43" s="67" t="s">
        <v>21</v>
      </c>
    </row>
    <row r="44" spans="1:9" ht="15" hidden="1" customHeight="1">
      <c r="A44" s="54"/>
      <c r="B44" s="64">
        <v>38</v>
      </c>
      <c r="C44" s="65">
        <f>[6]データ入力!B41</f>
        <v>0</v>
      </c>
      <c r="D44" s="78" t="e">
        <f>VLOOKUP(C44,[6]登録データ!$B$7:$D$46,2,FALSE)</f>
        <v>#N/A</v>
      </c>
      <c r="E44" s="78" t="e">
        <f>VLOOKUP(C44,[6]登録データ!$B$7:$D$46,3,FALSE)</f>
        <v>#N/A</v>
      </c>
      <c r="F44" s="66">
        <f>[6]データ入力!C41</f>
        <v>0</v>
      </c>
      <c r="G44" s="66" t="s">
        <v>20</v>
      </c>
      <c r="H44" s="66">
        <f>[6]データ入力!D41</f>
        <v>0</v>
      </c>
      <c r="I44" s="67" t="s">
        <v>21</v>
      </c>
    </row>
    <row r="45" spans="1:9" ht="15" hidden="1" customHeight="1">
      <c r="A45" s="54"/>
      <c r="B45" s="64">
        <v>39</v>
      </c>
      <c r="C45" s="65">
        <f>[6]データ入力!B42</f>
        <v>0</v>
      </c>
      <c r="D45" s="78" t="e">
        <f>VLOOKUP(C45,[6]登録データ!$B$7:$D$46,2,FALSE)</f>
        <v>#N/A</v>
      </c>
      <c r="E45" s="78" t="e">
        <f>VLOOKUP(C45,[6]登録データ!$B$7:$D$46,3,FALSE)</f>
        <v>#N/A</v>
      </c>
      <c r="F45" s="66">
        <f>[6]データ入力!C42</f>
        <v>0</v>
      </c>
      <c r="G45" s="66" t="s">
        <v>20</v>
      </c>
      <c r="H45" s="66">
        <f>[6]データ入力!D42</f>
        <v>0</v>
      </c>
      <c r="I45" s="67" t="s">
        <v>21</v>
      </c>
    </row>
    <row r="46" spans="1:9" ht="15" hidden="1" customHeight="1" thickBot="1">
      <c r="A46" s="54"/>
      <c r="B46" s="69">
        <v>40</v>
      </c>
      <c r="C46" s="70">
        <f>[6]データ入力!B43</f>
        <v>0</v>
      </c>
      <c r="D46" s="71" t="e">
        <f>VLOOKUP(C46,[6]登録データ!$B$7:$D$46,2,FALSE)</f>
        <v>#N/A</v>
      </c>
      <c r="E46" s="71" t="e">
        <f>VLOOKUP(C46,[6]登録データ!$B$7:$D$46,3,FALSE)</f>
        <v>#N/A</v>
      </c>
      <c r="F46" s="72">
        <f>[6]データ入力!C43</f>
        <v>0</v>
      </c>
      <c r="G46" s="72" t="s">
        <v>20</v>
      </c>
      <c r="H46" s="72">
        <f>[6]データ入力!D43</f>
        <v>0</v>
      </c>
      <c r="I46" s="73" t="s">
        <v>21</v>
      </c>
    </row>
    <row r="47" spans="1:9" ht="14.25">
      <c r="A47" s="54"/>
      <c r="B47" s="54"/>
      <c r="C47" s="54"/>
      <c r="D47" s="54"/>
      <c r="E47" s="52"/>
      <c r="F47" s="52"/>
      <c r="G47" s="52"/>
      <c r="H47" s="52"/>
      <c r="I47" s="54"/>
    </row>
    <row r="48" spans="1:9" ht="14.25">
      <c r="A48" s="54"/>
      <c r="B48" s="54"/>
      <c r="C48" s="54"/>
      <c r="D48" s="54"/>
      <c r="E48" s="52"/>
      <c r="F48" s="52"/>
      <c r="G48" s="52"/>
      <c r="H48" s="52"/>
      <c r="I48" s="54"/>
    </row>
    <row r="49" spans="1:9" ht="14.25">
      <c r="A49" s="54"/>
      <c r="B49" s="54"/>
      <c r="C49" s="54"/>
      <c r="D49" s="54"/>
      <c r="E49" s="52"/>
      <c r="F49" s="52"/>
      <c r="G49" s="52"/>
      <c r="H49" s="52"/>
      <c r="I49" s="54"/>
    </row>
    <row r="50" spans="1:9" ht="14.25">
      <c r="A50" s="54"/>
      <c r="B50" s="54"/>
      <c r="C50" s="54"/>
      <c r="D50" s="54"/>
      <c r="E50" s="52"/>
      <c r="F50" s="52"/>
      <c r="G50" s="52"/>
      <c r="H50" s="52"/>
      <c r="I50" s="54"/>
    </row>
    <row r="51" spans="1:9" ht="14.25">
      <c r="A51" s="54"/>
      <c r="B51" s="54"/>
      <c r="C51" s="54"/>
      <c r="D51" s="54"/>
      <c r="E51" s="52"/>
      <c r="F51" s="52"/>
      <c r="G51" s="52"/>
      <c r="H51" s="52"/>
      <c r="I51" s="54"/>
    </row>
    <row r="52" spans="1:9" ht="14.25">
      <c r="A52" s="54"/>
      <c r="B52" s="54"/>
      <c r="C52" s="54"/>
      <c r="D52" s="54"/>
      <c r="E52" s="52"/>
      <c r="F52" s="52"/>
      <c r="G52" s="52"/>
      <c r="H52" s="52"/>
      <c r="I52" s="54"/>
    </row>
    <row r="53" spans="1:9" ht="14.25">
      <c r="A53" s="54"/>
      <c r="B53" s="54"/>
      <c r="C53" s="54"/>
      <c r="D53" s="54"/>
      <c r="E53" s="52"/>
      <c r="F53" s="52"/>
      <c r="G53" s="52"/>
      <c r="H53" s="52"/>
      <c r="I53" s="54"/>
    </row>
    <row r="54" spans="1:9" ht="14.25">
      <c r="A54" s="54"/>
      <c r="B54" s="54"/>
      <c r="C54" s="54"/>
      <c r="D54" s="54"/>
      <c r="E54" s="52"/>
      <c r="F54" s="52"/>
      <c r="G54" s="52"/>
      <c r="H54" s="52"/>
      <c r="I54" s="54"/>
    </row>
    <row r="55" spans="1:9" ht="14.25">
      <c r="A55" s="54"/>
      <c r="B55" s="54"/>
      <c r="C55" s="54"/>
      <c r="D55" s="54"/>
      <c r="E55" s="52"/>
      <c r="F55" s="52"/>
      <c r="G55" s="52"/>
      <c r="H55" s="52"/>
      <c r="I55" s="54"/>
    </row>
    <row r="56" spans="1:9" ht="14.25">
      <c r="A56" s="54"/>
      <c r="B56" s="54"/>
      <c r="C56" s="54"/>
      <c r="D56" s="54"/>
      <c r="E56" s="52"/>
      <c r="F56" s="52"/>
      <c r="G56" s="52"/>
      <c r="H56" s="52"/>
      <c r="I56" s="54"/>
    </row>
    <row r="57" spans="1:9" ht="14.25">
      <c r="A57" s="54"/>
      <c r="B57" s="54"/>
      <c r="C57" s="54"/>
      <c r="D57" s="54"/>
      <c r="E57" s="52"/>
      <c r="F57" s="52"/>
      <c r="G57" s="52"/>
      <c r="H57" s="52"/>
      <c r="I57" s="54"/>
    </row>
    <row r="58" spans="1:9" ht="14.25">
      <c r="A58" s="54"/>
      <c r="B58" s="54"/>
      <c r="C58" s="54"/>
      <c r="D58" s="54"/>
      <c r="E58" s="52"/>
      <c r="F58" s="52"/>
      <c r="G58" s="52"/>
      <c r="H58" s="52"/>
      <c r="I58" s="54"/>
    </row>
    <row r="59" spans="1:9" ht="14.25">
      <c r="A59" s="54"/>
      <c r="B59" s="54"/>
      <c r="C59" s="54"/>
      <c r="D59" s="54"/>
      <c r="E59" s="52"/>
      <c r="F59" s="52"/>
      <c r="G59" s="52"/>
      <c r="H59" s="52"/>
      <c r="I59" s="54"/>
    </row>
    <row r="60" spans="1:9" ht="14.25">
      <c r="A60" s="54"/>
      <c r="B60" s="54"/>
      <c r="C60" s="54"/>
      <c r="D60" s="54"/>
      <c r="E60" s="52"/>
      <c r="F60" s="52"/>
      <c r="G60" s="52"/>
      <c r="H60" s="52"/>
      <c r="I60" s="54"/>
    </row>
    <row r="61" spans="1:9" ht="14.25">
      <c r="A61" s="54"/>
      <c r="B61" s="54"/>
      <c r="C61" s="54"/>
      <c r="D61" s="54"/>
      <c r="E61" s="52"/>
      <c r="F61" s="52"/>
      <c r="G61" s="52"/>
      <c r="H61" s="52"/>
      <c r="I61" s="54"/>
    </row>
    <row r="62" spans="1:9" ht="14.25">
      <c r="A62" s="54"/>
      <c r="B62" s="54"/>
      <c r="C62" s="54"/>
      <c r="D62" s="54"/>
      <c r="E62" s="52"/>
      <c r="F62" s="52"/>
      <c r="G62" s="52"/>
      <c r="H62" s="52"/>
      <c r="I62" s="54"/>
    </row>
    <row r="63" spans="1:9" ht="14.25">
      <c r="A63" s="54"/>
      <c r="B63" s="54"/>
      <c r="C63" s="54"/>
      <c r="D63" s="54"/>
      <c r="E63" s="52"/>
      <c r="F63" s="52"/>
      <c r="G63" s="52"/>
      <c r="H63" s="52"/>
      <c r="I63" s="54"/>
    </row>
    <row r="64" spans="1:9" ht="14.25">
      <c r="A64" s="54"/>
      <c r="B64" s="54"/>
      <c r="C64" s="54"/>
      <c r="D64" s="54"/>
      <c r="E64" s="52"/>
      <c r="F64" s="52"/>
      <c r="G64" s="52"/>
      <c r="H64" s="52"/>
      <c r="I64" s="54"/>
    </row>
    <row r="65" spans="1:9" ht="14.25">
      <c r="A65" s="54"/>
      <c r="B65" s="54"/>
      <c r="C65" s="54"/>
      <c r="D65" s="54"/>
      <c r="E65" s="52"/>
      <c r="F65" s="52"/>
      <c r="G65" s="52"/>
      <c r="H65" s="52"/>
      <c r="I65" s="54"/>
    </row>
    <row r="66" spans="1:9" ht="14.25">
      <c r="A66" s="54"/>
      <c r="B66" s="54"/>
      <c r="C66" s="54"/>
      <c r="D66" s="54"/>
      <c r="E66" s="52"/>
      <c r="F66" s="52"/>
      <c r="G66" s="52"/>
      <c r="H66" s="52"/>
      <c r="I66" s="54"/>
    </row>
    <row r="67" spans="1:9" ht="14.25">
      <c r="A67" s="54"/>
      <c r="B67" s="54"/>
      <c r="C67" s="54"/>
      <c r="D67" s="54"/>
      <c r="E67" s="52"/>
      <c r="F67" s="52"/>
      <c r="G67" s="52"/>
      <c r="H67" s="52"/>
      <c r="I67" s="54"/>
    </row>
    <row r="68" spans="1:9" ht="14.25">
      <c r="A68" s="54"/>
      <c r="B68" s="54"/>
      <c r="C68" s="54"/>
      <c r="D68" s="54"/>
      <c r="E68" s="52"/>
      <c r="F68" s="52"/>
      <c r="G68" s="52"/>
      <c r="H68" s="52"/>
      <c r="I68" s="54"/>
    </row>
    <row r="69" spans="1:9" ht="14.25">
      <c r="A69" s="54"/>
      <c r="B69" s="54"/>
      <c r="C69" s="54"/>
      <c r="D69" s="54"/>
      <c r="E69" s="52"/>
      <c r="F69" s="52"/>
      <c r="G69" s="52"/>
      <c r="H69" s="52"/>
      <c r="I69" s="54"/>
    </row>
    <row r="70" spans="1:9" ht="14.25">
      <c r="A70" s="54"/>
      <c r="B70" s="54"/>
      <c r="C70" s="54"/>
      <c r="D70" s="54"/>
      <c r="E70" s="52"/>
      <c r="F70" s="52"/>
      <c r="G70" s="52"/>
      <c r="H70" s="52"/>
      <c r="I70" s="54"/>
    </row>
    <row r="71" spans="1:9" ht="14.25">
      <c r="A71" s="54"/>
      <c r="B71" s="54"/>
      <c r="C71" s="54"/>
      <c r="D71" s="54"/>
      <c r="E71" s="52"/>
      <c r="F71" s="52"/>
      <c r="G71" s="52"/>
      <c r="H71" s="52"/>
      <c r="I71" s="54"/>
    </row>
    <row r="72" spans="1:9" ht="14.25">
      <c r="A72" s="54"/>
      <c r="B72" s="54"/>
      <c r="C72" s="54"/>
      <c r="D72" s="54"/>
      <c r="E72" s="52"/>
      <c r="F72" s="52"/>
      <c r="G72" s="52"/>
      <c r="H72" s="52"/>
      <c r="I72" s="54"/>
    </row>
    <row r="73" spans="1:9" ht="14.25">
      <c r="A73" s="54"/>
      <c r="B73" s="54"/>
      <c r="C73" s="54"/>
      <c r="D73" s="54"/>
      <c r="E73" s="52"/>
      <c r="F73" s="52"/>
      <c r="G73" s="52"/>
      <c r="H73" s="52"/>
      <c r="I73" s="54"/>
    </row>
  </sheetData>
  <sheetProtection password="CC6F" sheet="1" objects="1" scenarios="1"/>
  <mergeCells count="2">
    <mergeCell ref="F3:I3"/>
    <mergeCell ref="F6:I6"/>
  </mergeCells>
  <phoneticPr fontId="1"/>
  <pageMargins left="0.75" right="0.75" top="1" bottom="1" header="0.51200000000000001" footer="0.51200000000000001"/>
  <pageSetup paperSize="8" scale="13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駅伝小学生</vt:lpstr>
      <vt:lpstr>駅伝中学生女子</vt:lpstr>
      <vt:lpstr>駅伝中学生男子</vt:lpstr>
      <vt:lpstr>小学生個人ﾛｰﾄﾞﾚｰｽ</vt:lpstr>
      <vt:lpstr>中学生女子個人ﾛｰﾄﾞﾚｰｽ</vt:lpstr>
      <vt:lpstr>中学生男子個人ﾛｰﾄﾞﾚｰｽ</vt:lpstr>
      <vt:lpstr>Sheet1</vt:lpstr>
      <vt:lpstr>Sheet2</vt:lpstr>
      <vt:lpstr>Sheet3</vt:lpstr>
      <vt:lpstr>駅伝小学生!Print_Area</vt:lpstr>
      <vt:lpstr>駅伝中学生女子!Print_Area</vt:lpstr>
      <vt:lpstr>駅伝中学生男子!Print_Area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九州アルプス商工会</dc:creator>
  <cp:lastModifiedBy>九州アルプス商工会</cp:lastModifiedBy>
  <dcterms:created xsi:type="dcterms:W3CDTF">2013-08-19T01:08:26Z</dcterms:created>
  <dcterms:modified xsi:type="dcterms:W3CDTF">2013-08-19T01:39:20Z</dcterms:modified>
</cp:coreProperties>
</file>